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pr\Desktop\K18-197-hasiči Skalice\02-DUR+DSP+DPS\08-rozpočet\VYT,ZTI\"/>
    </mc:Choice>
  </mc:AlternateContent>
  <xr:revisionPtr revIDLastSave="0" documentId="8_{A23D580C-D320-4274-AE0E-C7414F9DED3B}" xr6:coauthVersionLast="32" xr6:coauthVersionMax="32" xr10:uidLastSave="{00000000-0000-0000-0000-000000000000}"/>
  <bookViews>
    <workbookView xWindow="0" yWindow="0" windowWidth="28800" windowHeight="1222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Položky!$A$1:$G$59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79017" fullCalcOnLoad="1"/>
</workbook>
</file>

<file path=xl/calcChain.xml><?xml version="1.0" encoding="utf-8"?>
<calcChain xmlns="http://schemas.openxmlformats.org/spreadsheetml/2006/main">
  <c r="BA8" i="3" l="1"/>
  <c r="BA9" i="3"/>
  <c r="BA10" i="3"/>
  <c r="BA11" i="3"/>
  <c r="BA12" i="3"/>
  <c r="BA13" i="3"/>
  <c r="BA14" i="3"/>
  <c r="BA15" i="3"/>
  <c r="E7" i="2"/>
  <c r="E12" i="2"/>
  <c r="BA17" i="3"/>
  <c r="BA18" i="3"/>
  <c r="BA19" i="3"/>
  <c r="BA29" i="3"/>
  <c r="E8" i="2"/>
  <c r="BA20" i="3"/>
  <c r="BA21" i="3"/>
  <c r="BA22" i="3"/>
  <c r="BA23" i="3"/>
  <c r="BA24" i="3"/>
  <c r="BA25" i="3"/>
  <c r="BA26" i="3"/>
  <c r="BA27" i="3"/>
  <c r="BA28" i="3"/>
  <c r="BA31" i="3"/>
  <c r="BA42" i="3"/>
  <c r="E9" i="2"/>
  <c r="BA32" i="3"/>
  <c r="BA33" i="3"/>
  <c r="BA34" i="3"/>
  <c r="BA35" i="3"/>
  <c r="BA36" i="3"/>
  <c r="BA37" i="3"/>
  <c r="BA38" i="3"/>
  <c r="BA39" i="3"/>
  <c r="BA40" i="3"/>
  <c r="BA41" i="3"/>
  <c r="BA44" i="3"/>
  <c r="BA45" i="3"/>
  <c r="BA46" i="3"/>
  <c r="BA47" i="3"/>
  <c r="BA52" i="3"/>
  <c r="E10" i="2"/>
  <c r="BA48" i="3"/>
  <c r="BA49" i="3"/>
  <c r="BA50" i="3"/>
  <c r="BA51" i="3"/>
  <c r="G54" i="3"/>
  <c r="BA54" i="3"/>
  <c r="BA59" i="3"/>
  <c r="E11" i="2"/>
  <c r="G55" i="3"/>
  <c r="BA55" i="3"/>
  <c r="G56" i="3"/>
  <c r="BA56" i="3"/>
  <c r="G57" i="3"/>
  <c r="BA57" i="3"/>
  <c r="G58" i="3"/>
  <c r="BA58" i="3"/>
  <c r="G8" i="3"/>
  <c r="BB8" i="3"/>
  <c r="G9" i="3"/>
  <c r="BB9" i="3"/>
  <c r="G10" i="3"/>
  <c r="BB10" i="3"/>
  <c r="G11" i="3"/>
  <c r="BB11" i="3"/>
  <c r="G12" i="3"/>
  <c r="BB12" i="3"/>
  <c r="G13" i="3"/>
  <c r="BB13" i="3"/>
  <c r="G14" i="3"/>
  <c r="BB14" i="3"/>
  <c r="G17" i="3"/>
  <c r="BB17" i="3"/>
  <c r="G18" i="3"/>
  <c r="BB18" i="3"/>
  <c r="G19" i="3"/>
  <c r="BB19" i="3"/>
  <c r="G20" i="3"/>
  <c r="BB20" i="3"/>
  <c r="G21" i="3"/>
  <c r="BB21" i="3"/>
  <c r="G22" i="3"/>
  <c r="BB22" i="3"/>
  <c r="G23" i="3"/>
  <c r="BB23" i="3"/>
  <c r="G24" i="3"/>
  <c r="BB24" i="3"/>
  <c r="G25" i="3"/>
  <c r="BB25" i="3"/>
  <c r="G26" i="3"/>
  <c r="BB26" i="3"/>
  <c r="G27" i="3"/>
  <c r="BB27" i="3"/>
  <c r="G28" i="3"/>
  <c r="BB28" i="3"/>
  <c r="G31" i="3"/>
  <c r="BB31" i="3"/>
  <c r="G32" i="3"/>
  <c r="BB32" i="3"/>
  <c r="G33" i="3"/>
  <c r="BB33" i="3"/>
  <c r="G34" i="3"/>
  <c r="BB34" i="3"/>
  <c r="G35" i="3"/>
  <c r="BB35" i="3"/>
  <c r="G36" i="3"/>
  <c r="BB36" i="3"/>
  <c r="G37" i="3"/>
  <c r="BB37" i="3"/>
  <c r="G38" i="3"/>
  <c r="BB38" i="3"/>
  <c r="G39" i="3"/>
  <c r="BB39" i="3"/>
  <c r="G40" i="3"/>
  <c r="BB40" i="3"/>
  <c r="G41" i="3"/>
  <c r="BB41" i="3"/>
  <c r="G44" i="3"/>
  <c r="BB44" i="3"/>
  <c r="G45" i="3"/>
  <c r="BB45" i="3"/>
  <c r="G46" i="3"/>
  <c r="BB46" i="3"/>
  <c r="G47" i="3"/>
  <c r="BB47" i="3"/>
  <c r="G48" i="3"/>
  <c r="BB48" i="3"/>
  <c r="G49" i="3"/>
  <c r="BB49" i="3"/>
  <c r="G50" i="3"/>
  <c r="BB50" i="3"/>
  <c r="G51" i="3"/>
  <c r="BB51" i="3"/>
  <c r="BB54" i="3"/>
  <c r="BB59" i="3"/>
  <c r="F11" i="2"/>
  <c r="BB55" i="3"/>
  <c r="BB56" i="3"/>
  <c r="BB57" i="3"/>
  <c r="BB58" i="3"/>
  <c r="BD8" i="3"/>
  <c r="BD15" i="3"/>
  <c r="H7" i="2"/>
  <c r="BD9" i="3"/>
  <c r="BD10" i="3"/>
  <c r="BD11" i="3"/>
  <c r="BD12" i="3"/>
  <c r="BD13" i="3"/>
  <c r="BD14" i="3"/>
  <c r="BD17" i="3"/>
  <c r="BD18" i="3"/>
  <c r="BD29" i="3"/>
  <c r="H8" i="2"/>
  <c r="BD19" i="3"/>
  <c r="BD20" i="3"/>
  <c r="BD21" i="3"/>
  <c r="BD22" i="3"/>
  <c r="BD23" i="3"/>
  <c r="BD24" i="3"/>
  <c r="BD25" i="3"/>
  <c r="BD26" i="3"/>
  <c r="BD27" i="3"/>
  <c r="BD28" i="3"/>
  <c r="BD31" i="3"/>
  <c r="BD32" i="3"/>
  <c r="BD42" i="3"/>
  <c r="H9" i="2"/>
  <c r="BD33" i="3"/>
  <c r="BD34" i="3"/>
  <c r="BD35" i="3"/>
  <c r="BD36" i="3"/>
  <c r="BD37" i="3"/>
  <c r="BD38" i="3"/>
  <c r="BD39" i="3"/>
  <c r="BD40" i="3"/>
  <c r="BD41" i="3"/>
  <c r="BD44" i="3"/>
  <c r="BD45" i="3"/>
  <c r="BD46" i="3"/>
  <c r="BD47" i="3"/>
  <c r="BD48" i="3"/>
  <c r="BD49" i="3"/>
  <c r="BD50" i="3"/>
  <c r="BD51" i="3"/>
  <c r="BD52" i="3"/>
  <c r="H10" i="2"/>
  <c r="BD54" i="3"/>
  <c r="BD59" i="3"/>
  <c r="H11" i="2"/>
  <c r="BD55" i="3"/>
  <c r="BD56" i="3"/>
  <c r="BD57" i="3"/>
  <c r="BD58" i="3"/>
  <c r="BC8" i="3"/>
  <c r="BC15" i="3"/>
  <c r="G7" i="2"/>
  <c r="BC9" i="3"/>
  <c r="BC10" i="3"/>
  <c r="BC11" i="3"/>
  <c r="BC12" i="3"/>
  <c r="BC13" i="3"/>
  <c r="BC14" i="3"/>
  <c r="BC17" i="3"/>
  <c r="BC18" i="3"/>
  <c r="BC29" i="3"/>
  <c r="G8" i="2"/>
  <c r="BC19" i="3"/>
  <c r="BC20" i="3"/>
  <c r="BC21" i="3"/>
  <c r="BC22" i="3"/>
  <c r="BC23" i="3"/>
  <c r="BC24" i="3"/>
  <c r="BC25" i="3"/>
  <c r="BC26" i="3"/>
  <c r="BC27" i="3"/>
  <c r="BC28" i="3"/>
  <c r="BC31" i="3"/>
  <c r="BC32" i="3"/>
  <c r="BC33" i="3"/>
  <c r="BC34" i="3"/>
  <c r="BC35" i="3"/>
  <c r="BC36" i="3"/>
  <c r="BC37" i="3"/>
  <c r="BC38" i="3"/>
  <c r="BC39" i="3"/>
  <c r="BC40" i="3"/>
  <c r="BC41" i="3"/>
  <c r="BC42" i="3"/>
  <c r="G9" i="2"/>
  <c r="BC44" i="3"/>
  <c r="BC45" i="3"/>
  <c r="BC46" i="3"/>
  <c r="BC52" i="3"/>
  <c r="G10" i="2"/>
  <c r="BC47" i="3"/>
  <c r="BC48" i="3"/>
  <c r="BC49" i="3"/>
  <c r="BC50" i="3"/>
  <c r="BC51" i="3"/>
  <c r="BC54" i="3"/>
  <c r="BC59" i="3"/>
  <c r="G11" i="2"/>
  <c r="BC55" i="3"/>
  <c r="BC56" i="3"/>
  <c r="BC57" i="3"/>
  <c r="BC58" i="3"/>
  <c r="D21" i="1"/>
  <c r="D20" i="1"/>
  <c r="D19" i="1"/>
  <c r="D18" i="1"/>
  <c r="D17" i="1"/>
  <c r="D16" i="1"/>
  <c r="D15" i="1"/>
  <c r="BE8" i="3"/>
  <c r="BE9" i="3"/>
  <c r="BE15" i="3"/>
  <c r="I7" i="2"/>
  <c r="BE10" i="3"/>
  <c r="BE11" i="3"/>
  <c r="BE12" i="3"/>
  <c r="BE13" i="3"/>
  <c r="BE14" i="3"/>
  <c r="BE17" i="3"/>
  <c r="BE18" i="3"/>
  <c r="BE19" i="3"/>
  <c r="BE20" i="3"/>
  <c r="BE21" i="3"/>
  <c r="BE22" i="3"/>
  <c r="BE23" i="3"/>
  <c r="BE24" i="3"/>
  <c r="BE25" i="3"/>
  <c r="BE26" i="3"/>
  <c r="BE27" i="3"/>
  <c r="BE28" i="3"/>
  <c r="BE29" i="3"/>
  <c r="I8" i="2"/>
  <c r="BE31" i="3"/>
  <c r="BE42" i="3"/>
  <c r="I9" i="2"/>
  <c r="BE32" i="3"/>
  <c r="BE33" i="3"/>
  <c r="BE34" i="3"/>
  <c r="BE35" i="3"/>
  <c r="BE36" i="3"/>
  <c r="BE37" i="3"/>
  <c r="BE38" i="3"/>
  <c r="BE39" i="3"/>
  <c r="BE40" i="3"/>
  <c r="BE41" i="3"/>
  <c r="BE44" i="3"/>
  <c r="BE45" i="3"/>
  <c r="BE52" i="3"/>
  <c r="I10" i="2"/>
  <c r="BE46" i="3"/>
  <c r="BE47" i="3"/>
  <c r="BE48" i="3"/>
  <c r="BE49" i="3"/>
  <c r="BE50" i="3"/>
  <c r="BE51" i="3"/>
  <c r="BE54" i="3"/>
  <c r="BE55" i="3"/>
  <c r="BE56" i="3"/>
  <c r="BE57" i="3"/>
  <c r="BE59" i="3"/>
  <c r="I11" i="2"/>
  <c r="BE58" i="3"/>
  <c r="B11" i="2"/>
  <c r="A11" i="2"/>
  <c r="G59" i="3"/>
  <c r="C59" i="3"/>
  <c r="B10" i="2"/>
  <c r="A10" i="2"/>
  <c r="C52" i="3"/>
  <c r="B9" i="2"/>
  <c r="A9" i="2"/>
  <c r="C42" i="3"/>
  <c r="B8" i="2"/>
  <c r="A8" i="2"/>
  <c r="C29" i="3"/>
  <c r="B7" i="2"/>
  <c r="A7" i="2"/>
  <c r="C2" i="1"/>
  <c r="D2" i="1"/>
  <c r="G7" i="1"/>
  <c r="C9" i="1"/>
  <c r="C33" i="1"/>
  <c r="F33" i="1"/>
  <c r="C1" i="2"/>
  <c r="C2" i="2"/>
  <c r="C3" i="3"/>
  <c r="F3" i="3"/>
  <c r="C4" i="3"/>
  <c r="E4" i="3"/>
  <c r="C15" i="3"/>
  <c r="G15" i="3"/>
  <c r="C15" i="1"/>
  <c r="BB52" i="3"/>
  <c r="F10" i="2"/>
  <c r="BB42" i="3"/>
  <c r="F9" i="2"/>
  <c r="BB15" i="3"/>
  <c r="F7" i="2"/>
  <c r="I12" i="2"/>
  <c r="C21" i="1"/>
  <c r="G12" i="2"/>
  <c r="C18" i="1"/>
  <c r="H12" i="2"/>
  <c r="C17" i="1"/>
  <c r="BB29" i="3"/>
  <c r="F8" i="2"/>
  <c r="G29" i="3"/>
  <c r="G42" i="3"/>
  <c r="G52" i="3"/>
  <c r="F12" i="2"/>
  <c r="C16" i="1"/>
  <c r="C19" i="1"/>
  <c r="C22" i="1"/>
  <c r="G18" i="2"/>
  <c r="I18" i="2"/>
  <c r="G16" i="1"/>
  <c r="G23" i="2"/>
  <c r="I23" i="2"/>
  <c r="G21" i="1"/>
  <c r="G20" i="2"/>
  <c r="I20" i="2"/>
  <c r="G18" i="1"/>
  <c r="G17" i="2"/>
  <c r="I17" i="2"/>
  <c r="G21" i="2"/>
  <c r="I21" i="2"/>
  <c r="G19" i="1"/>
  <c r="G19" i="2"/>
  <c r="I19" i="2"/>
  <c r="G17" i="1"/>
  <c r="G24" i="2"/>
  <c r="I24" i="2"/>
  <c r="G22" i="2"/>
  <c r="I22" i="2"/>
  <c r="G20" i="1"/>
  <c r="G15" i="1"/>
  <c r="H25" i="2"/>
  <c r="G23" i="1"/>
  <c r="G22" i="1"/>
  <c r="C23" i="1"/>
  <c r="F30" i="1"/>
  <c r="F31" i="1"/>
  <c r="F34" i="1"/>
</calcChain>
</file>

<file path=xl/sharedStrings.xml><?xml version="1.0" encoding="utf-8"?>
<sst xmlns="http://schemas.openxmlformats.org/spreadsheetml/2006/main" count="260" uniqueCount="187">
  <si>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</si>
  <si>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</si>
  <si>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</si>
  <si>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</si>
  <si>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</si>
  <si>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</si>
  <si>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</si>
  <si>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</si>
  <si>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</si>
  <si>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</si>
  <si>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</si>
  <si>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</si>
  <si>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</si>
  <si>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</si>
  <si>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</si>
  <si>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</si>
  <si>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</si>
  <si>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</si>
  <si>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</si>
  <si>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</si>
  <si>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</si>
  <si>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</si>
  <si>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</si>
  <si>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</si>
  <si>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</si>
  <si>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</si>
  <si>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</si>
  <si>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</si>
  <si>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</si>
  <si>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</si>
  <si>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</si>
  <si>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</si>
  <si>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</si>
  <si>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</si>
  <si>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</si>
  <si>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</si>
  <si>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</si>
  <si>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</si>
  <si>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</si>
  <si>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</si>
  <si>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</si>
  <si>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</si>
  <si>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</si>
  <si>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</si>
  <si>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</si>
  <si>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</si>
  <si>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</si>
  <si>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</si>
  <si>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</si>
  <si>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</si>
  <si>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</si>
  <si>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</si>
  <si>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</si>
  <si>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</si>
  <si>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</si>
  <si>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</si>
  <si>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</si>
  <si>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</si>
  <si>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</si>
  <si>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</si>
  <si>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</si>
  <si>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</si>
  <si>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</si>
  <si>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</si>
  <si>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</si>
  <si>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</si>
  <si>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</si>
  <si>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</si>
  <si>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</si>
  <si>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</si>
  <si>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</si>
  <si>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</si>
  <si>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</si>
  <si>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</si>
  <si>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</si>
  <si>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</si>
  <si>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</si>
  <si>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M-02</t>
  </si>
  <si>
    <t>721</t>
  </si>
  <si>
    <t>Vnitřní kanalizace</t>
  </si>
  <si>
    <t>721176103R00</t>
  </si>
  <si>
    <t xml:space="preserve">Potrubí HT připojovací DN 50 x 1,8 mm </t>
  </si>
  <si>
    <t>m</t>
  </si>
  <si>
    <t>721176113R00</t>
  </si>
  <si>
    <t xml:space="preserve">Potrubí HT odpadní svislé DN 50 x 1,8 mm </t>
  </si>
  <si>
    <t>721194104R00</t>
  </si>
  <si>
    <t xml:space="preserve">Vyvedení odpadních výpustek D 40 x 1,8 </t>
  </si>
  <si>
    <t>kus</t>
  </si>
  <si>
    <t>721290123R00</t>
  </si>
  <si>
    <t xml:space="preserve">Zkouška těsnosti kanalizace kouřem DN 300 </t>
  </si>
  <si>
    <t>722173206U00</t>
  </si>
  <si>
    <t xml:space="preserve">Potr vod PE-X objímka D50 </t>
  </si>
  <si>
    <t>721-01</t>
  </si>
  <si>
    <t xml:space="preserve">Stavební výpomoc </t>
  </si>
  <si>
    <t>soub.</t>
  </si>
  <si>
    <t>998721201R00</t>
  </si>
  <si>
    <t xml:space="preserve">Přesun hmot pro vnitřní kanalizaci, výšky do 6 m </t>
  </si>
  <si>
    <t>722</t>
  </si>
  <si>
    <t>Vnitřní vodovod</t>
  </si>
  <si>
    <t>722172311R00</t>
  </si>
  <si>
    <t xml:space="preserve">Potrubí z PPR, studená, D 20/2,8 mm </t>
  </si>
  <si>
    <t>722173103U00</t>
  </si>
  <si>
    <t xml:space="preserve">Potr vod PE-X objímka D20 </t>
  </si>
  <si>
    <t>722182001RT1</t>
  </si>
  <si>
    <t>Montáž izolačních skruží na potrubí přímé DN 25 samolepící spoj, rychlouzávěr</t>
  </si>
  <si>
    <t>722190901R00</t>
  </si>
  <si>
    <t xml:space="preserve">Uzavření/otevření vodovodního potrubí při opravě </t>
  </si>
  <si>
    <t>722191131R00</t>
  </si>
  <si>
    <t xml:space="preserve">Hadice sanitární flexibilní, DN 15, délka 0,3 m </t>
  </si>
  <si>
    <t>soubor</t>
  </si>
  <si>
    <t>722202412R00</t>
  </si>
  <si>
    <t xml:space="preserve">Kohout kulový nerozebíratelný PP-R  D 20 </t>
  </si>
  <si>
    <t>722220152U00</t>
  </si>
  <si>
    <t xml:space="preserve">Nástěnka plast PPR PN20 DN 20XG1/2 </t>
  </si>
  <si>
    <t>722290215R00</t>
  </si>
  <si>
    <t xml:space="preserve">Zkouška tlaku potrubí přírub.nebo hrdlového DN 100 </t>
  </si>
  <si>
    <t>722290234R00</t>
  </si>
  <si>
    <t xml:space="preserve">Proplach a dezinfekce vodovod.potrubí DN 80 </t>
  </si>
  <si>
    <t>722-01</t>
  </si>
  <si>
    <t>28377003</t>
  </si>
  <si>
    <t>Izolace potrubí návlek. 22 x 6 mm</t>
  </si>
  <si>
    <t>998722201R00</t>
  </si>
  <si>
    <t xml:space="preserve">Přesun hmot pro vnitřní vodovod, výšky do 6 m </t>
  </si>
  <si>
    <t>723</t>
  </si>
  <si>
    <t>Vnitřní plynovod</t>
  </si>
  <si>
    <t>723110202R00</t>
  </si>
  <si>
    <t xml:space="preserve">Potrubí ocel. závitové černé šroubované DN 15 </t>
  </si>
  <si>
    <t>723110203R00</t>
  </si>
  <si>
    <t xml:space="preserve">Potrubí ocel. závitové černé šroubované DN 20 </t>
  </si>
  <si>
    <t>723120804R00</t>
  </si>
  <si>
    <t xml:space="preserve">Demontáž potrubí svařovaného závitového do DN 25 </t>
  </si>
  <si>
    <t>723190251R00</t>
  </si>
  <si>
    <t xml:space="preserve">Vyvedení a upevnění plynovodních výpustek DN 15 </t>
  </si>
  <si>
    <t>723190901R00</t>
  </si>
  <si>
    <t xml:space="preserve">Uzavření nebo otevření plynového potrubí </t>
  </si>
  <si>
    <t>723190909R00</t>
  </si>
  <si>
    <t xml:space="preserve">Zkouška tlaková  plynového potrubí </t>
  </si>
  <si>
    <t>723235111R00</t>
  </si>
  <si>
    <t xml:space="preserve">Kohout kulový,vnitřní-vnitřní DN 15 </t>
  </si>
  <si>
    <t>723-01</t>
  </si>
  <si>
    <t>Plynové topidlo lokální nástěnné typ C, propan-butan 2,5 kW</t>
  </si>
  <si>
    <t>723-02</t>
  </si>
  <si>
    <t xml:space="preserve">Hadice pro spotřeb. flexi-nerez DN 15,dl. 1,0 m </t>
  </si>
  <si>
    <t>998723201R00</t>
  </si>
  <si>
    <t xml:space="preserve">Přesun hmot pro vnitřní plynovod, výšky do 6 m </t>
  </si>
  <si>
    <t>725</t>
  </si>
  <si>
    <t>Zařizovací předměty</t>
  </si>
  <si>
    <t>725319101R00</t>
  </si>
  <si>
    <t xml:space="preserve">Montáž dřezů jednoduchých </t>
  </si>
  <si>
    <t>725539102R00</t>
  </si>
  <si>
    <t xml:space="preserve">Montáž elektr.ohřívačů, ostatní typy  80 l </t>
  </si>
  <si>
    <t>725829301R00</t>
  </si>
  <si>
    <t xml:space="preserve">Montáž baterie umyv.a dřezové stojánkové </t>
  </si>
  <si>
    <t>725860109R00</t>
  </si>
  <si>
    <t xml:space="preserve">Uzávěrka zápachová umyvadlová T 1016,D 40 </t>
  </si>
  <si>
    <t>725869204R00</t>
  </si>
  <si>
    <t xml:space="preserve">Montáž uzávěrek zápach.dřez.jednoduchý D 40 </t>
  </si>
  <si>
    <t>725-01</t>
  </si>
  <si>
    <t xml:space="preserve">Ohřívač elektr. zásobníkový - 10l </t>
  </si>
  <si>
    <t>725-02</t>
  </si>
  <si>
    <t xml:space="preserve">Baterie dřezová stojánková, páková </t>
  </si>
  <si>
    <t>998725201R00</t>
  </si>
  <si>
    <t xml:space="preserve">Přesun hmot pro zařizovací předměty, výšky do 6 m </t>
  </si>
  <si>
    <t>D96</t>
  </si>
  <si>
    <t>Přesuny suti a vybouraných hmot</t>
  </si>
  <si>
    <t>979081111R00</t>
  </si>
  <si>
    <t xml:space="preserve">Odvoz suti a vybour. hmot na skládku do 1 km </t>
  </si>
  <si>
    <t>t</t>
  </si>
  <si>
    <t>979082111R00</t>
  </si>
  <si>
    <t xml:space="preserve">Vnitrostaveništní doprava suti do 10 m </t>
  </si>
  <si>
    <t>979082113R00</t>
  </si>
  <si>
    <t xml:space="preserve">Vodorovná doprava suti po suchu do 1000 m </t>
  </si>
  <si>
    <t>979087112R00</t>
  </si>
  <si>
    <t xml:space="preserve">Nakládání suti na dopravní prostředky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</si>
  <si>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</si>
  <si>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</si>
  <si>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</si>
  <si>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</si>
  <si>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</si>
  <si>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</si>
  <si>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</si>
  <si>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</si>
  <si>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</si>
  <si>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</si>
  <si>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zdravotechnika, vytápění</t>
  </si>
  <si>
    <t>změna stavby hasičské zbrojnice Skalice</t>
  </si>
  <si>
    <t>ZTI, VYT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</si>
</sst>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0.0"/>
    <numFmt numFmtId="167" formatCode="#,##0\ &quot;Kč&quot;"/>
    <numFmt numFmtId="168" formatCode="dd/mm/yy"/>
  </numFmts>
  <fonts count="38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3">
    <xf numFmtId="0" fontId="0" fillId="0" borderId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4" fillId="0" borderId="1" applyNumberFormat="0" applyFill="0" applyAlignment="0" applyProtection="0"/>
    <xf numFmtId="0" fontId="6" fillId="13" borderId="0" applyNumberFormat="0" applyBorder="0" applyAlignment="0" applyProtection="0"/>
    <xf numFmtId="0" fontId="7" fillId="14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13" fillId="0" borderId="0"/>
    <xf numFmtId="0" fontId="5" fillId="4" borderId="6" applyNumberFormat="0" applyFont="0" applyAlignment="0" applyProtection="0"/>
    <xf numFmtId="0" fontId="14" fillId="0" borderId="7" applyNumberFormat="0" applyFill="0" applyAlignment="0" applyProtection="0"/>
    <xf numFmtId="0" fontId="15" fillId="5" borderId="0" applyNumberFormat="0" applyBorder="0" applyAlignment="0" applyProtection="0"/>
    <xf numFmtId="0" fontId="14" fillId="0" borderId="0" applyNumberFormat="0" applyFill="0" applyBorder="0" applyAlignment="0" applyProtection="0"/>
    <xf numFmtId="0" fontId="16" fillId="8" borderId="8" applyNumberFormat="0" applyAlignment="0" applyProtection="0"/>
    <xf numFmtId="0" fontId="17" fillId="3" borderId="8" applyNumberFormat="0" applyAlignment="0" applyProtection="0"/>
    <xf numFmtId="0" fontId="18" fillId="3" borderId="9" applyNumberFormat="0" applyAlignment="0" applyProtection="0"/>
    <xf numFmtId="0" fontId="19" fillId="0" borderId="0" applyNumberFormat="0" applyFill="0" applyBorder="0" applyAlignment="0" applyProtection="0"/>
    <xf numFmtId="0" fontId="3" fillId="1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</cellStyleXfs>
  <cellXfs count="221">
    <xf numFmtId="0" fontId="0" fillId="0" borderId="0" xfId="0"/>
    <xf numFmtId="0" fontId="20" fillId="0" borderId="10" xfId="0" applyFont="1" applyBorder="1" applyAlignment="1">
      <alignment horizontal="centerContinuous" vertical="top"/>
    </xf>
    <xf numFmtId="0" fontId="0" fillId="0" borderId="10" xfId="0" applyBorder="1" applyAlignment="1">
      <alignment horizontal="centerContinuous"/>
    </xf>
    <xf numFmtId="0" fontId="1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0" fontId="22" fillId="18" borderId="13" xfId="0" applyFont="1" applyFill="1" applyBorder="1" applyAlignment="1">
      <alignment horizontal="left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5" fillId="0" borderId="16" xfId="0" applyFont="1" applyBorder="1"/>
    <xf numFmtId="0" fontId="21" fillId="0" borderId="17" xfId="0" applyFont="1" applyBorder="1"/>
    <xf numFmtId="0" fontId="21" fillId="0" borderId="18" xfId="0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1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1" fillId="18" borderId="16" xfId="0" applyNumberFormat="1" applyFont="1" applyFill="1" applyBorder="1"/>
    <xf numFmtId="49" fontId="5" fillId="18" borderId="17" xfId="0" applyNumberFormat="1" applyFont="1" applyFill="1" applyBorder="1"/>
    <xf numFmtId="0" fontId="1" fillId="18" borderId="18" xfId="0" applyFont="1" applyFill="1" applyBorder="1"/>
    <xf numFmtId="0" fontId="5" fillId="18" borderId="18" xfId="0" applyFont="1" applyFill="1" applyBorder="1"/>
    <xf numFmtId="0" fontId="5" fillId="18" borderId="17" xfId="0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1" fillId="18" borderId="21" xfId="0" applyNumberFormat="1" applyFont="1" applyFill="1" applyBorder="1"/>
    <xf numFmtId="49" fontId="5" fillId="18" borderId="22" xfId="0" applyNumberFormat="1" applyFont="1" applyFill="1" applyBorder="1"/>
    <xf numFmtId="0" fontId="1" fillId="18" borderId="0" xfId="0" applyFont="1" applyFill="1" applyBorder="1"/>
    <xf numFmtId="0" fontId="5" fillId="18" borderId="0" xfId="0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5" fillId="0" borderId="0" xfId="0" applyFont="1" applyFill="1" applyBorder="1" applyAlignment="1"/>
    <xf numFmtId="0" fontId="21" fillId="0" borderId="19" xfId="0" applyFont="1" applyBorder="1" applyAlignment="1"/>
    <xf numFmtId="0" fontId="21" fillId="0" borderId="24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20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0" fillId="0" borderId="27" xfId="0" applyBorder="1" applyAlignment="1">
      <alignment horizontal="centerContinuous" vertical="center"/>
    </xf>
    <xf numFmtId="0" fontId="0" fillId="0" borderId="28" xfId="0" applyBorder="1" applyAlignment="1">
      <alignment horizontal="centerContinuous" vertical="center"/>
    </xf>
    <xf numFmtId="0" fontId="24" fillId="18" borderId="29" xfId="0" applyFont="1" applyFill="1" applyBorder="1" applyAlignment="1">
      <alignment horizontal="left"/>
    </xf>
    <xf numFmtId="0" fontId="0" fillId="18" borderId="30" xfId="0" applyFill="1" applyBorder="1" applyAlignment="1">
      <alignment horizontal="left"/>
    </xf>
    <xf numFmtId="0" fontId="0" fillId="18" borderId="31" xfId="0" applyFill="1" applyBorder="1" applyAlignment="1">
      <alignment horizontal="centerContinuous"/>
    </xf>
    <xf numFmtId="0" fontId="24" fillId="18" borderId="30" xfId="0" applyFont="1" applyFill="1" applyBorder="1" applyAlignment="1">
      <alignment horizontal="centerContinuous"/>
    </xf>
    <xf numFmtId="0" fontId="0" fillId="18" borderId="30" xfId="0" applyFill="1" applyBorder="1" applyAlignment="1">
      <alignment horizontal="centerContinuous"/>
    </xf>
    <xf numFmtId="0" fontId="0" fillId="0" borderId="32" xfId="0" applyBorder="1"/>
    <xf numFmtId="0" fontId="0" fillId="0" borderId="33" xfId="0" applyBorder="1"/>
    <xf numFmtId="3" fontId="0" fillId="0" borderId="15" xfId="0" applyNumberFormat="1" applyBorder="1"/>
    <xf numFmtId="0" fontId="0" fillId="0" borderId="11" xfId="0" applyBorder="1"/>
    <xf numFmtId="3" fontId="0" fillId="0" borderId="13" xfId="0" applyNumberFormat="1" applyBorder="1"/>
    <xf numFmtId="0" fontId="0" fillId="0" borderId="12" xfId="0" applyBorder="1"/>
    <xf numFmtId="0" fontId="0" fillId="0" borderId="16" xfId="0" applyBorder="1"/>
    <xf numFmtId="3" fontId="0" fillId="0" borderId="18" xfId="0" applyNumberFormat="1" applyBorder="1"/>
    <xf numFmtId="0" fontId="0" fillId="0" borderId="17" xfId="0" applyBorder="1"/>
    <xf numFmtId="0" fontId="0" fillId="0" borderId="34" xfId="0" applyBorder="1"/>
    <xf numFmtId="0" fontId="0" fillId="0" borderId="33" xfId="0" applyBorder="1" applyAlignment="1">
      <alignment shrinkToFit="1"/>
    </xf>
    <xf numFmtId="0" fontId="0" fillId="0" borderId="35" xfId="0" applyBorder="1"/>
    <xf numFmtId="0" fontId="25" fillId="0" borderId="16" xfId="0" applyFont="1" applyBorder="1"/>
    <xf numFmtId="0" fontId="0" fillId="0" borderId="21" xfId="0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1" fillId="18" borderId="11" xfId="0" applyFont="1" applyFill="1" applyBorder="1"/>
    <xf numFmtId="0" fontId="1" fillId="18" borderId="13" xfId="0" applyFont="1" applyFill="1" applyBorder="1"/>
    <xf numFmtId="0" fontId="1" fillId="18" borderId="12" xfId="0" applyFont="1" applyFill="1" applyBorder="1"/>
    <xf numFmtId="0" fontId="1" fillId="18" borderId="40" xfId="0" applyFont="1" applyFill="1" applyBorder="1"/>
    <xf numFmtId="0" fontId="1" fillId="18" borderId="41" xfId="0" applyFont="1" applyFill="1" applyBorder="1"/>
    <xf numFmtId="0" fontId="0" fillId="0" borderId="22" xfId="0" applyBorder="1"/>
    <xf numFmtId="0" fontId="0" fillId="0" borderId="42" xfId="0" applyBorder="1"/>
    <xf numFmtId="0" fontId="0" fillId="0" borderId="43" xfId="0" applyBorder="1"/>
    <xf numFmtId="0" fontId="0" fillId="0" borderId="0" xfId="0" applyBorder="1" applyAlignment="1">
      <alignment horizontal="right"/>
    </xf>
    <xf numFmtId="168" fontId="0" fillId="0" borderId="0" xfId="0" applyNumberFormat="1" applyBorder="1"/>
    <xf numFmtId="0" fontId="0" fillId="0" borderId="0" xfId="0" applyFill="1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166" fontId="0" fillId="0" borderId="48" xfId="0" applyNumberFormat="1" applyBorder="1" applyAlignment="1">
      <alignment horizontal="right"/>
    </xf>
    <xf numFmtId="0" fontId="0" fillId="0" borderId="48" xfId="0" applyBorder="1"/>
    <xf numFmtId="0" fontId="0" fillId="0" borderId="18" xfId="0" applyBorder="1"/>
    <xf numFmtId="166" fontId="0" fillId="0" borderId="17" xfId="0" applyNumberForma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3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1" fillId="0" borderId="49" xfId="28" applyFont="1" applyBorder="1"/>
    <xf numFmtId="0" fontId="13" fillId="0" borderId="49" xfId="28" applyBorder="1"/>
    <xf numFmtId="0" fontId="13" fillId="0" borderId="49" xfId="28" applyBorder="1" applyAlignment="1">
      <alignment horizontal="right"/>
    </xf>
    <xf numFmtId="0" fontId="13" fillId="0" borderId="50" xfId="28" applyFont="1" applyBorder="1"/>
    <xf numFmtId="0" fontId="0" fillId="0" borderId="49" xfId="0" applyNumberFormat="1" applyBorder="1" applyAlignment="1">
      <alignment horizontal="left"/>
    </xf>
    <xf numFmtId="0" fontId="0" fillId="0" borderId="51" xfId="0" applyNumberFormat="1" applyBorder="1"/>
    <xf numFmtId="0" fontId="1" fillId="0" borderId="52" xfId="28" applyFont="1" applyBorder="1"/>
    <xf numFmtId="0" fontId="13" fillId="0" borderId="52" xfId="28" applyBorder="1"/>
    <xf numFmtId="0" fontId="13" fillId="0" borderId="52" xfId="28" applyBorder="1" applyAlignment="1">
      <alignment horizontal="right"/>
    </xf>
    <xf numFmtId="49" fontId="20" fillId="0" borderId="0" xfId="0" applyNumberFormat="1" applyFont="1" applyAlignment="1">
      <alignment horizontal="centerContinuous"/>
    </xf>
    <xf numFmtId="0" fontId="20" fillId="0" borderId="0" xfId="0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49" fontId="24" fillId="18" borderId="29" xfId="0" applyNumberFormat="1" applyFont="1" applyFill="1" applyBorder="1" applyAlignment="1">
      <alignment horizontal="center"/>
    </xf>
    <xf numFmtId="0" fontId="24" fillId="18" borderId="30" xfId="0" applyFont="1" applyFill="1" applyBorder="1" applyAlignment="1">
      <alignment horizontal="center"/>
    </xf>
    <xf numFmtId="0" fontId="24" fillId="18" borderId="31" xfId="0" applyFont="1" applyFill="1" applyBorder="1" applyAlignment="1">
      <alignment horizontal="center"/>
    </xf>
    <xf numFmtId="0" fontId="24" fillId="18" borderId="53" xfId="0" applyFont="1" applyFill="1" applyBorder="1" applyAlignment="1">
      <alignment horizontal="center"/>
    </xf>
    <xf numFmtId="0" fontId="24" fillId="18" borderId="54" xfId="0" applyFont="1" applyFill="1" applyBorder="1" applyAlignment="1">
      <alignment horizontal="center"/>
    </xf>
    <xf numFmtId="0" fontId="24" fillId="18" borderId="55" xfId="0" applyFont="1" applyFill="1" applyBorder="1" applyAlignment="1">
      <alignment horizontal="center"/>
    </xf>
    <xf numFmtId="0" fontId="27" fillId="0" borderId="0" xfId="0" applyFont="1" applyBorder="1"/>
    <xf numFmtId="3" fontId="25" fillId="0" borderId="43" xfId="0" applyNumberFormat="1" applyFont="1" applyBorder="1"/>
    <xf numFmtId="0" fontId="24" fillId="18" borderId="29" xfId="0" applyFont="1" applyFill="1" applyBorder="1"/>
    <xf numFmtId="0" fontId="24" fillId="18" borderId="30" xfId="0" applyFont="1" applyFill="1" applyBorder="1"/>
    <xf numFmtId="3" fontId="24" fillId="18" borderId="31" xfId="0" applyNumberFormat="1" applyFont="1" applyFill="1" applyBorder="1"/>
    <xf numFmtId="3" fontId="24" fillId="18" borderId="53" xfId="0" applyNumberFormat="1" applyFont="1" applyFill="1" applyBorder="1"/>
    <xf numFmtId="3" fontId="24" fillId="18" borderId="54" xfId="0" applyNumberFormat="1" applyFont="1" applyFill="1" applyBorder="1"/>
    <xf numFmtId="3" fontId="24" fillId="18" borderId="55" xfId="0" applyNumberFormat="1" applyFont="1" applyFill="1" applyBorder="1"/>
    <xf numFmtId="0" fontId="24" fillId="0" borderId="0" xfId="0" applyFont="1"/>
    <xf numFmtId="3" fontId="20" fillId="0" borderId="0" xfId="0" applyNumberFormat="1" applyFont="1" applyAlignment="1">
      <alignment horizontal="centerContinuous"/>
    </xf>
    <xf numFmtId="0" fontId="0" fillId="18" borderId="41" xfId="0" applyFill="1" applyBorder="1"/>
    <xf numFmtId="0" fontId="1" fillId="18" borderId="56" xfId="0" applyFont="1" applyFill="1" applyBorder="1" applyAlignment="1">
      <alignment horizontal="right"/>
    </xf>
    <xf numFmtId="0" fontId="1" fillId="18" borderId="13" xfId="0" applyFont="1" applyFill="1" applyBorder="1" applyAlignment="1">
      <alignment horizontal="right"/>
    </xf>
    <xf numFmtId="0" fontId="1" fillId="18" borderId="12" xfId="0" applyFont="1" applyFill="1" applyBorder="1" applyAlignment="1">
      <alignment horizontal="center"/>
    </xf>
    <xf numFmtId="4" fontId="22" fillId="18" borderId="13" xfId="0" applyNumberFormat="1" applyFont="1" applyFill="1" applyBorder="1" applyAlignment="1">
      <alignment horizontal="right"/>
    </xf>
    <xf numFmtId="4" fontId="22" fillId="18" borderId="41" xfId="0" applyNumberFormat="1" applyFont="1" applyFill="1" applyBorder="1" applyAlignment="1">
      <alignment horizontal="right"/>
    </xf>
    <xf numFmtId="0" fontId="25" fillId="0" borderId="35" xfId="0" applyFont="1" applyBorder="1"/>
    <xf numFmtId="0" fontId="25" fillId="0" borderId="33" xfId="0" applyFont="1" applyBorder="1"/>
    <xf numFmtId="0" fontId="25" fillId="0" borderId="25" xfId="0" applyFont="1" applyBorder="1"/>
    <xf numFmtId="3" fontId="25" fillId="0" borderId="34" xfId="0" applyNumberFormat="1" applyFont="1" applyBorder="1" applyAlignment="1">
      <alignment horizontal="right"/>
    </xf>
    <xf numFmtId="166" fontId="25" fillId="0" borderId="19" xfId="0" applyNumberFormat="1" applyFont="1" applyBorder="1" applyAlignment="1">
      <alignment horizontal="right"/>
    </xf>
    <xf numFmtId="3" fontId="25" fillId="0" borderId="44" xfId="0" applyNumberFormat="1" applyFont="1" applyBorder="1" applyAlignment="1">
      <alignment horizontal="right"/>
    </xf>
    <xf numFmtId="4" fontId="25" fillId="0" borderId="33" xfId="0" applyNumberFormat="1" applyFont="1" applyBorder="1" applyAlignment="1">
      <alignment horizontal="right"/>
    </xf>
    <xf numFmtId="3" fontId="25" fillId="0" borderId="25" xfId="0" applyNumberFormat="1" applyFont="1" applyBorder="1" applyAlignment="1">
      <alignment horizontal="right"/>
    </xf>
    <xf numFmtId="0" fontId="0" fillId="18" borderId="37" xfId="0" applyFill="1" applyBorder="1"/>
    <xf numFmtId="0" fontId="24" fillId="18" borderId="38" xfId="0" applyFont="1" applyFill="1" applyBorder="1"/>
    <xf numFmtId="0" fontId="0" fillId="18" borderId="38" xfId="0" applyFill="1" applyBorder="1"/>
    <xf numFmtId="4" fontId="0" fillId="18" borderId="57" xfId="0" applyNumberFormat="1" applyFill="1" applyBorder="1"/>
    <xf numFmtId="4" fontId="0" fillId="18" borderId="37" xfId="0" applyNumberFormat="1" applyFill="1" applyBorder="1"/>
    <xf numFmtId="4" fontId="0" fillId="18" borderId="38" xfId="0" applyNumberFormat="1" applyFill="1" applyBorder="1"/>
    <xf numFmtId="3" fontId="27" fillId="0" borderId="0" xfId="0" applyNumberFormat="1" applyFont="1"/>
    <xf numFmtId="4" fontId="27" fillId="0" borderId="0" xfId="0" applyNumberFormat="1" applyFont="1"/>
    <xf numFmtId="4" fontId="0" fillId="0" borderId="0" xfId="0" applyNumberFormat="1"/>
    <xf numFmtId="0" fontId="13" fillId="0" borderId="0" xfId="28"/>
    <xf numFmtId="0" fontId="29" fillId="0" borderId="0" xfId="28" applyFont="1" applyAlignment="1">
      <alignment horizontal="centerContinuous"/>
    </xf>
    <xf numFmtId="0" fontId="30" fillId="0" borderId="0" xfId="28" applyFont="1" applyAlignment="1">
      <alignment horizontal="centerContinuous"/>
    </xf>
    <xf numFmtId="0" fontId="30" fillId="0" borderId="0" xfId="28" applyFont="1" applyAlignment="1">
      <alignment horizontal="right"/>
    </xf>
    <xf numFmtId="0" fontId="27" fillId="0" borderId="50" xfId="28" applyFont="1" applyBorder="1" applyAlignment="1">
      <alignment horizontal="right"/>
    </xf>
    <xf numFmtId="0" fontId="13" fillId="0" borderId="49" xfId="28" applyBorder="1" applyAlignment="1">
      <alignment horizontal="left"/>
    </xf>
    <xf numFmtId="0" fontId="13" fillId="0" borderId="51" xfId="28" applyBorder="1"/>
    <xf numFmtId="0" fontId="27" fillId="0" borderId="0" xfId="28" applyFont="1"/>
    <xf numFmtId="0" fontId="13" fillId="0" borderId="0" xfId="28" applyFont="1"/>
    <xf numFmtId="0" fontId="13" fillId="0" borderId="0" xfId="28" applyAlignment="1">
      <alignment horizontal="right"/>
    </xf>
    <xf numFmtId="0" fontId="13" fillId="0" borderId="0" xfId="28" applyAlignment="1"/>
    <xf numFmtId="49" fontId="31" fillId="18" borderId="19" xfId="28" applyNumberFormat="1" applyFont="1" applyFill="1" applyBorder="1"/>
    <xf numFmtId="0" fontId="31" fillId="18" borderId="17" xfId="28" applyFont="1" applyFill="1" applyBorder="1" applyAlignment="1">
      <alignment horizontal="center"/>
    </xf>
    <xf numFmtId="0" fontId="31" fillId="18" borderId="17" xfId="28" applyNumberFormat="1" applyFont="1" applyFill="1" applyBorder="1" applyAlignment="1">
      <alignment horizontal="center"/>
    </xf>
    <xf numFmtId="0" fontId="31" fillId="18" borderId="19" xfId="28" applyFont="1" applyFill="1" applyBorder="1" applyAlignment="1">
      <alignment horizontal="center"/>
    </xf>
    <xf numFmtId="0" fontId="24" fillId="0" borderId="58" xfId="28" applyFont="1" applyBorder="1" applyAlignment="1">
      <alignment horizontal="center"/>
    </xf>
    <xf numFmtId="49" fontId="24" fillId="0" borderId="58" xfId="28" applyNumberFormat="1" applyFont="1" applyBorder="1" applyAlignment="1">
      <alignment horizontal="left"/>
    </xf>
    <xf numFmtId="0" fontId="24" fillId="0" borderId="59" xfId="28" applyFont="1" applyBorder="1"/>
    <xf numFmtId="0" fontId="13" fillId="0" borderId="18" xfId="28" applyBorder="1" applyAlignment="1">
      <alignment horizontal="center"/>
    </xf>
    <xf numFmtId="0" fontId="13" fillId="0" borderId="18" xfId="28" applyNumberFormat="1" applyBorder="1" applyAlignment="1">
      <alignment horizontal="right"/>
    </xf>
    <xf numFmtId="0" fontId="13" fillId="0" borderId="17" xfId="28" applyNumberFormat="1" applyBorder="1"/>
    <xf numFmtId="0" fontId="13" fillId="0" borderId="0" xfId="28" applyNumberFormat="1"/>
    <xf numFmtId="0" fontId="32" fillId="0" borderId="0" xfId="28" applyFont="1"/>
    <xf numFmtId="0" fontId="26" fillId="0" borderId="60" xfId="28" applyFont="1" applyBorder="1" applyAlignment="1">
      <alignment horizontal="center" vertical="top"/>
    </xf>
    <xf numFmtId="49" fontId="26" fillId="0" borderId="60" xfId="28" applyNumberFormat="1" applyFont="1" applyBorder="1" applyAlignment="1">
      <alignment horizontal="left" vertical="top"/>
    </xf>
    <xf numFmtId="0" fontId="26" fillId="0" borderId="60" xfId="28" applyFont="1" applyBorder="1" applyAlignment="1">
      <alignment vertical="top" wrapText="1"/>
    </xf>
    <xf numFmtId="49" fontId="33" fillId="0" borderId="60" xfId="28" applyNumberFormat="1" applyFont="1" applyBorder="1" applyAlignment="1">
      <alignment horizontal="center" shrinkToFit="1"/>
    </xf>
    <xf numFmtId="4" fontId="33" fillId="0" borderId="60" xfId="28" applyNumberFormat="1" applyFont="1" applyBorder="1" applyAlignment="1">
      <alignment horizontal="right"/>
    </xf>
    <xf numFmtId="4" fontId="33" fillId="0" borderId="60" xfId="28" applyNumberFormat="1" applyFont="1" applyBorder="1"/>
    <xf numFmtId="0" fontId="34" fillId="0" borderId="0" xfId="28" applyFont="1"/>
    <xf numFmtId="0" fontId="13" fillId="18" borderId="19" xfId="28" applyFill="1" applyBorder="1" applyAlignment="1">
      <alignment horizontal="center"/>
    </xf>
    <xf numFmtId="49" fontId="35" fillId="18" borderId="19" xfId="28" applyNumberFormat="1" applyFont="1" applyFill="1" applyBorder="1" applyAlignment="1">
      <alignment horizontal="left"/>
    </xf>
    <xf numFmtId="0" fontId="35" fillId="18" borderId="59" xfId="28" applyFont="1" applyFill="1" applyBorder="1"/>
    <xf numFmtId="0" fontId="13" fillId="18" borderId="18" xfId="28" applyFill="1" applyBorder="1" applyAlignment="1">
      <alignment horizontal="center"/>
    </xf>
    <xf numFmtId="4" fontId="13" fillId="18" borderId="18" xfId="28" applyNumberFormat="1" applyFill="1" applyBorder="1" applyAlignment="1">
      <alignment horizontal="right"/>
    </xf>
    <xf numFmtId="4" fontId="13" fillId="18" borderId="17" xfId="28" applyNumberFormat="1" applyFill="1" applyBorder="1" applyAlignment="1">
      <alignment horizontal="right"/>
    </xf>
    <xf numFmtId="4" fontId="24" fillId="18" borderId="19" xfId="28" applyNumberFormat="1" applyFont="1" applyFill="1" applyBorder="1"/>
    <xf numFmtId="3" fontId="13" fillId="0" borderId="0" xfId="28" applyNumberFormat="1"/>
    <xf numFmtId="0" fontId="13" fillId="0" borderId="0" xfId="28" applyBorder="1"/>
    <xf numFmtId="0" fontId="36" fillId="0" borderId="0" xfId="28" applyFont="1" applyAlignment="1"/>
    <xf numFmtId="0" fontId="37" fillId="0" borderId="0" xfId="28" applyFont="1" applyBorder="1"/>
    <xf numFmtId="3" fontId="37" fillId="0" borderId="0" xfId="28" applyNumberFormat="1" applyFont="1" applyBorder="1" applyAlignment="1">
      <alignment horizontal="right"/>
    </xf>
    <xf numFmtId="4" fontId="37" fillId="0" borderId="0" xfId="28" applyNumberFormat="1" applyFont="1" applyBorder="1"/>
    <xf numFmtId="0" fontId="36" fillId="0" borderId="0" xfId="28" applyFont="1" applyBorder="1" applyAlignment="1"/>
    <xf numFmtId="0" fontId="13" fillId="0" borderId="0" xfId="28" applyBorder="1" applyAlignment="1">
      <alignment horizontal="right"/>
    </xf>
    <xf numFmtId="49" fontId="27" fillId="0" borderId="21" xfId="0" applyNumberFormat="1" applyFont="1" applyBorder="1"/>
    <xf numFmtId="3" fontId="25" fillId="0" borderId="22" xfId="0" applyNumberFormat="1" applyFont="1" applyBorder="1"/>
    <xf numFmtId="3" fontId="25" fillId="0" borderId="58" xfId="0" applyNumberFormat="1" applyFont="1" applyBorder="1"/>
    <xf numFmtId="3" fontId="25" fillId="0" borderId="61" xfId="0" applyNumberFormat="1" applyFont="1" applyBorder="1"/>
    <xf numFmtId="0" fontId="0" fillId="0" borderId="0" xfId="0" applyAlignment="1">
      <alignment horizontal="left" wrapText="1"/>
    </xf>
    <xf numFmtId="167" fontId="0" fillId="0" borderId="59" xfId="0" applyNumberFormat="1" applyBorder="1" applyAlignment="1">
      <alignment horizontal="right" indent="2"/>
    </xf>
    <xf numFmtId="167" fontId="0" fillId="0" borderId="24" xfId="0" applyNumberFormat="1" applyBorder="1" applyAlignment="1">
      <alignment horizontal="right" indent="2"/>
    </xf>
    <xf numFmtId="0" fontId="21" fillId="0" borderId="19" xfId="0" applyFont="1" applyBorder="1" applyAlignment="1">
      <alignment horizontal="left"/>
    </xf>
    <xf numFmtId="0" fontId="21" fillId="0" borderId="59" xfId="0" applyFont="1" applyBorder="1" applyAlignment="1">
      <alignment horizontal="left"/>
    </xf>
    <xf numFmtId="167" fontId="23" fillId="18" borderId="62" xfId="0" applyNumberFormat="1" applyFont="1" applyFill="1" applyBorder="1" applyAlignment="1">
      <alignment horizontal="right" indent="2"/>
    </xf>
    <xf numFmtId="167" fontId="23" fillId="18" borderId="57" xfId="0" applyNumberFormat="1" applyFont="1" applyFill="1" applyBorder="1" applyAlignment="1">
      <alignment horizontal="right" indent="2"/>
    </xf>
    <xf numFmtId="0" fontId="26" fillId="0" borderId="0" xfId="0" applyFont="1" applyAlignment="1">
      <alignment horizontal="left" vertical="top" wrapText="1"/>
    </xf>
    <xf numFmtId="0" fontId="21" fillId="0" borderId="19" xfId="0" applyFont="1" applyBorder="1" applyAlignment="1">
      <alignment horizontal="center"/>
    </xf>
    <xf numFmtId="0" fontId="0" fillId="0" borderId="37" xfId="0" applyBorder="1" applyAlignment="1">
      <alignment horizontal="center" shrinkToFit="1"/>
    </xf>
    <xf numFmtId="0" fontId="0" fillId="0" borderId="39" xfId="0" applyBorder="1" applyAlignment="1">
      <alignment horizontal="center" shrinkToFit="1"/>
    </xf>
    <xf numFmtId="3" fontId="24" fillId="18" borderId="38" xfId="0" applyNumberFormat="1" applyFont="1" applyFill="1" applyBorder="1" applyAlignment="1">
      <alignment horizontal="right"/>
    </xf>
    <xf numFmtId="3" fontId="24" fillId="18" borderId="57" xfId="0" applyNumberFormat="1" applyFont="1" applyFill="1" applyBorder="1" applyAlignment="1">
      <alignment horizontal="right"/>
    </xf>
    <xf numFmtId="0" fontId="13" fillId="0" borderId="63" xfId="28" applyFont="1" applyBorder="1" applyAlignment="1">
      <alignment horizontal="center"/>
    </xf>
    <xf numFmtId="0" fontId="13" fillId="0" borderId="64" xfId="28" applyFont="1" applyBorder="1" applyAlignment="1">
      <alignment horizontal="center"/>
    </xf>
    <xf numFmtId="0" fontId="13" fillId="0" borderId="65" xfId="28" applyFont="1" applyBorder="1" applyAlignment="1">
      <alignment horizontal="center"/>
    </xf>
    <xf numFmtId="0" fontId="13" fillId="0" borderId="66" xfId="28" applyFont="1" applyBorder="1" applyAlignment="1">
      <alignment horizontal="center"/>
    </xf>
    <xf numFmtId="0" fontId="13" fillId="0" borderId="67" xfId="28" applyFont="1" applyBorder="1" applyAlignment="1">
      <alignment horizontal="left"/>
    </xf>
    <xf numFmtId="0" fontId="13" fillId="0" borderId="52" xfId="28" applyFont="1" applyBorder="1" applyAlignment="1">
      <alignment horizontal="left"/>
    </xf>
    <xf numFmtId="0" fontId="13" fillId="0" borderId="68" xfId="28" applyFont="1" applyBorder="1" applyAlignment="1">
      <alignment horizontal="left"/>
    </xf>
    <xf numFmtId="0" fontId="28" fillId="0" borderId="0" xfId="28" applyFont="1" applyAlignment="1">
      <alignment horizontal="center"/>
    </xf>
    <xf numFmtId="49" fontId="13" fillId="0" borderId="65" xfId="28" applyNumberFormat="1" applyFont="1" applyBorder="1" applyAlignment="1">
      <alignment horizontal="center"/>
    </xf>
    <xf numFmtId="0" fontId="13" fillId="0" borderId="67" xfId="28" applyBorder="1" applyAlignment="1">
      <alignment horizontal="center" shrinkToFit="1"/>
    </xf>
    <xf numFmtId="0" fontId="13" fillId="0" borderId="52" xfId="28" applyBorder="1" applyAlignment="1">
      <alignment horizontal="center" shrinkToFit="1"/>
    </xf>
    <xf numFmtId="0" fontId="13" fillId="0" borderId="68" xfId="28" applyBorder="1" applyAlignment="1">
      <alignment horizontal="center" shrinkToFit="1"/>
    </xf>
  </cellXfs>
  <cellStyles count="4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8" sqref="C8:E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M-02</v>
      </c>
      <c r="D2" s="5" t="str">
        <f>Rekapitulace!G2</f>
        <v>ZTI, VYT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77</v>
      </c>
      <c r="B5" s="16"/>
      <c r="C5" s="17" t="s">
        <v>184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77</v>
      </c>
      <c r="B7" s="24"/>
      <c r="C7" s="25" t="s">
        <v>185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199"/>
      <c r="D8" s="199"/>
      <c r="E8" s="200"/>
      <c r="F8" s="29" t="s">
        <v>12</v>
      </c>
      <c r="G8" s="30"/>
      <c r="H8" s="31"/>
      <c r="I8" s="32"/>
    </row>
    <row r="9" spans="1:57" x14ac:dyDescent="0.2">
      <c r="A9" s="28" t="s">
        <v>13</v>
      </c>
      <c r="B9" s="11"/>
      <c r="C9" s="199">
        <f>Projektant</f>
        <v>0</v>
      </c>
      <c r="D9" s="199"/>
      <c r="E9" s="200"/>
      <c r="F9" s="11"/>
      <c r="G9" s="33"/>
      <c r="H9" s="34"/>
    </row>
    <row r="10" spans="1:57" x14ac:dyDescent="0.2">
      <c r="A10" s="28" t="s">
        <v>14</v>
      </c>
      <c r="B10" s="11"/>
      <c r="C10" s="199"/>
      <c r="D10" s="199"/>
      <c r="E10" s="199"/>
      <c r="F10" s="35"/>
      <c r="G10" s="36"/>
      <c r="H10" s="37"/>
    </row>
    <row r="11" spans="1:57" ht="13.5" customHeight="1" x14ac:dyDescent="0.2">
      <c r="A11" s="28" t="s">
        <v>15</v>
      </c>
      <c r="B11" s="11"/>
      <c r="C11" s="199"/>
      <c r="D11" s="199"/>
      <c r="E11" s="199"/>
      <c r="F11" s="38" t="s">
        <v>16</v>
      </c>
      <c r="G11" s="39" t="s">
        <v>77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17</v>
      </c>
      <c r="B12" s="9"/>
      <c r="C12" s="204"/>
      <c r="D12" s="204"/>
      <c r="E12" s="204"/>
      <c r="F12" s="42" t="s">
        <v>18</v>
      </c>
      <c r="G12" s="43"/>
      <c r="H12" s="34"/>
    </row>
    <row r="13" spans="1:57" ht="28.5" customHeight="1" thickBot="1" x14ac:dyDescent="0.25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 t="str">
        <f>Rekapitulace!A17</f>
        <v>Ztížené výrobní podmínky</v>
      </c>
      <c r="E15" s="57"/>
      <c r="F15" s="58"/>
      <c r="G15" s="55">
        <f>Rekapitulace!I17</f>
        <v>0</v>
      </c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59" t="str">
        <f>Rekapitulace!A18</f>
        <v>Oborová přirážka</v>
      </c>
      <c r="E16" s="60"/>
      <c r="F16" s="61"/>
      <c r="G16" s="55">
        <f>Rekapitulace!I18</f>
        <v>0</v>
      </c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59" t="str">
        <f>Rekapitulace!A19</f>
        <v>Přesun stavebních kapacit</v>
      </c>
      <c r="E17" s="60"/>
      <c r="F17" s="61"/>
      <c r="G17" s="55">
        <f>Rekapitulace!I19</f>
        <v>0</v>
      </c>
    </row>
    <row r="18" spans="1:7" ht="15.95" customHeight="1" x14ac:dyDescent="0.2">
      <c r="A18" s="62" t="s">
        <v>27</v>
      </c>
      <c r="B18" s="63" t="s">
        <v>28</v>
      </c>
      <c r="C18" s="55">
        <f>Dodavka</f>
        <v>0</v>
      </c>
      <c r="D18" s="59" t="str">
        <f>Rekapitulace!A20</f>
        <v>Mimostaveništní doprava</v>
      </c>
      <c r="E18" s="60"/>
      <c r="F18" s="61"/>
      <c r="G18" s="55">
        <f>Rekapitulace!I20</f>
        <v>0</v>
      </c>
    </row>
    <row r="19" spans="1:7" ht="15.95" customHeight="1" x14ac:dyDescent="0.2">
      <c r="A19" s="64" t="s">
        <v>29</v>
      </c>
      <c r="B19" s="54"/>
      <c r="C19" s="55">
        <f>SUM(C15:C18)</f>
        <v>0</v>
      </c>
      <c r="D19" s="65" t="str">
        <f>Rekapitulace!A21</f>
        <v>Zařízení staveniště</v>
      </c>
      <c r="E19" s="60"/>
      <c r="F19" s="61"/>
      <c r="G19" s="55">
        <f>Rekapitulace!I21</f>
        <v>0</v>
      </c>
    </row>
    <row r="20" spans="1:7" ht="15.95" customHeight="1" x14ac:dyDescent="0.2">
      <c r="A20" s="64"/>
      <c r="B20" s="54"/>
      <c r="C20" s="55"/>
      <c r="D20" s="59" t="str">
        <f>Rekapitulace!A22</f>
        <v>Provoz investora</v>
      </c>
      <c r="E20" s="60"/>
      <c r="F20" s="61"/>
      <c r="G20" s="55">
        <f>Rekapitulace!I22</f>
        <v>0</v>
      </c>
    </row>
    <row r="21" spans="1:7" ht="15.95" customHeight="1" x14ac:dyDescent="0.2">
      <c r="A21" s="64" t="s">
        <v>30</v>
      </c>
      <c r="B21" s="54"/>
      <c r="C21" s="55">
        <f>HZS</f>
        <v>0</v>
      </c>
      <c r="D21" s="59" t="str">
        <f>Rekapitulace!A23</f>
        <v>Kompletační činnost (IČD)</v>
      </c>
      <c r="E21" s="60"/>
      <c r="F21" s="61"/>
      <c r="G21" s="55">
        <f>Rekapitulace!I23</f>
        <v>0</v>
      </c>
    </row>
    <row r="22" spans="1:7" ht="15.95" customHeight="1" x14ac:dyDescent="0.2">
      <c r="A22" s="66" t="s">
        <v>31</v>
      </c>
      <c r="B22" s="34"/>
      <c r="C22" s="55">
        <f>C19+C21</f>
        <v>0</v>
      </c>
      <c r="D22" s="59" t="s">
        <v>32</v>
      </c>
      <c r="E22" s="60"/>
      <c r="F22" s="61"/>
      <c r="G22" s="55">
        <f>G23-SUM(G15:G21)</f>
        <v>0</v>
      </c>
    </row>
    <row r="23" spans="1:7" ht="15.95" customHeight="1" thickBot="1" x14ac:dyDescent="0.25">
      <c r="A23" s="205" t="s">
        <v>33</v>
      </c>
      <c r="B23" s="206"/>
      <c r="C23" s="67">
        <f>C22+G23</f>
        <v>0</v>
      </c>
      <c r="D23" s="68" t="s">
        <v>34</v>
      </c>
      <c r="E23" s="69"/>
      <c r="F23" s="70"/>
      <c r="G23" s="55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6" t="s">
        <v>38</v>
      </c>
      <c r="B25" s="34"/>
      <c r="C25" s="76"/>
      <c r="D25" s="34" t="s">
        <v>38</v>
      </c>
      <c r="F25" s="77" t="s">
        <v>38</v>
      </c>
      <c r="G25" s="78"/>
    </row>
    <row r="26" spans="1:7" ht="37.5" customHeight="1" x14ac:dyDescent="0.2">
      <c r="A26" s="66" t="s">
        <v>39</v>
      </c>
      <c r="B26" s="79"/>
      <c r="C26" s="76"/>
      <c r="D26" s="34" t="s">
        <v>39</v>
      </c>
      <c r="F26" s="77" t="s">
        <v>39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40</v>
      </c>
      <c r="B28" s="34"/>
      <c r="C28" s="76"/>
      <c r="D28" s="77" t="s">
        <v>41</v>
      </c>
      <c r="E28" s="76"/>
      <c r="F28" s="81" t="s">
        <v>41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42</v>
      </c>
      <c r="B30" s="85"/>
      <c r="C30" s="86">
        <v>0</v>
      </c>
      <c r="D30" s="85" t="s">
        <v>43</v>
      </c>
      <c r="E30" s="87"/>
      <c r="F30" s="197">
        <f>ROUND(C23-F32,0)</f>
        <v>0</v>
      </c>
      <c r="G30" s="198"/>
    </row>
    <row r="31" spans="1:7" x14ac:dyDescent="0.2">
      <c r="A31" s="84" t="s">
        <v>44</v>
      </c>
      <c r="B31" s="85"/>
      <c r="C31" s="86">
        <v>0</v>
      </c>
      <c r="D31" s="85" t="s">
        <v>45</v>
      </c>
      <c r="E31" s="87"/>
      <c r="F31" s="197">
        <f>ROUND(PRODUCT(F30,C31/100),1)</f>
        <v>0</v>
      </c>
      <c r="G31" s="198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197">
        <v>0</v>
      </c>
      <c r="G32" s="198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1"/>
      <c r="F33" s="197">
        <f>ROUND(PRODUCT(F32,C33/100),1)</f>
        <v>0</v>
      </c>
      <c r="G33" s="198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201">
        <f>CEILING(SUM(F30:F33),IF(SUM(F30:F33)&gt;=0,1,-1))</f>
        <v>0</v>
      </c>
      <c r="G34" s="202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203"/>
      <c r="C37" s="203"/>
      <c r="D37" s="203"/>
      <c r="E37" s="203"/>
      <c r="F37" s="203"/>
      <c r="G37" s="203"/>
      <c r="H37" t="s">
        <v>5</v>
      </c>
    </row>
    <row r="38" spans="1:8" ht="12.75" customHeight="1" x14ac:dyDescent="0.2">
      <c r="A38" s="95"/>
      <c r="B38" s="203"/>
      <c r="C38" s="203"/>
      <c r="D38" s="203"/>
      <c r="E38" s="203"/>
      <c r="F38" s="203"/>
      <c r="G38" s="203"/>
      <c r="H38" t="s">
        <v>5</v>
      </c>
    </row>
    <row r="39" spans="1:8" x14ac:dyDescent="0.2">
      <c r="A39" s="95"/>
      <c r="B39" s="203"/>
      <c r="C39" s="203"/>
      <c r="D39" s="203"/>
      <c r="E39" s="203"/>
      <c r="F39" s="203"/>
      <c r="G39" s="203"/>
      <c r="H39" t="s">
        <v>5</v>
      </c>
    </row>
    <row r="40" spans="1:8" x14ac:dyDescent="0.2">
      <c r="A40" s="95"/>
      <c r="B40" s="203"/>
      <c r="C40" s="203"/>
      <c r="D40" s="203"/>
      <c r="E40" s="203"/>
      <c r="F40" s="203"/>
      <c r="G40" s="203"/>
      <c r="H40" t="s">
        <v>5</v>
      </c>
    </row>
    <row r="41" spans="1:8" x14ac:dyDescent="0.2">
      <c r="A41" s="95"/>
      <c r="B41" s="203"/>
      <c r="C41" s="203"/>
      <c r="D41" s="203"/>
      <c r="E41" s="203"/>
      <c r="F41" s="203"/>
      <c r="G41" s="203"/>
      <c r="H41" t="s">
        <v>5</v>
      </c>
    </row>
    <row r="42" spans="1:8" x14ac:dyDescent="0.2">
      <c r="A42" s="95"/>
      <c r="B42" s="203"/>
      <c r="C42" s="203"/>
      <c r="D42" s="203"/>
      <c r="E42" s="203"/>
      <c r="F42" s="203"/>
      <c r="G42" s="203"/>
      <c r="H42" t="s">
        <v>5</v>
      </c>
    </row>
    <row r="43" spans="1:8" x14ac:dyDescent="0.2">
      <c r="A43" s="95"/>
      <c r="B43" s="203"/>
      <c r="C43" s="203"/>
      <c r="D43" s="203"/>
      <c r="E43" s="203"/>
      <c r="F43" s="203"/>
      <c r="G43" s="203"/>
      <c r="H43" t="s">
        <v>5</v>
      </c>
    </row>
    <row r="44" spans="1:8" x14ac:dyDescent="0.2">
      <c r="A44" s="95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 x14ac:dyDescent="0.2">
      <c r="A45" s="95"/>
      <c r="B45" s="203"/>
      <c r="C45" s="203"/>
      <c r="D45" s="203"/>
      <c r="E45" s="203"/>
      <c r="F45" s="203"/>
      <c r="G45" s="203"/>
      <c r="H45" t="s">
        <v>5</v>
      </c>
    </row>
    <row r="46" spans="1:8" x14ac:dyDescent="0.2">
      <c r="B46" s="196"/>
      <c r="C46" s="196"/>
      <c r="D46" s="196"/>
      <c r="E46" s="196"/>
      <c r="F46" s="196"/>
      <c r="G46" s="196"/>
    </row>
    <row r="47" spans="1:8" x14ac:dyDescent="0.2">
      <c r="B47" s="196"/>
      <c r="C47" s="196"/>
      <c r="D47" s="196"/>
      <c r="E47" s="196"/>
      <c r="F47" s="196"/>
      <c r="G47" s="196"/>
    </row>
    <row r="48" spans="1:8" x14ac:dyDescent="0.2">
      <c r="B48" s="196"/>
      <c r="C48" s="196"/>
      <c r="D48" s="196"/>
      <c r="E48" s="196"/>
      <c r="F48" s="196"/>
      <c r="G48" s="196"/>
    </row>
    <row r="49" spans="2:7" x14ac:dyDescent="0.2">
      <c r="B49" s="196"/>
      <c r="C49" s="196"/>
      <c r="D49" s="196"/>
      <c r="E49" s="196"/>
      <c r="F49" s="196"/>
      <c r="G49" s="196"/>
    </row>
    <row r="50" spans="2:7" x14ac:dyDescent="0.2">
      <c r="B50" s="196"/>
      <c r="C50" s="196"/>
      <c r="D50" s="196"/>
      <c r="E50" s="196"/>
      <c r="F50" s="196"/>
      <c r="G50" s="196"/>
    </row>
    <row r="51" spans="2:7" x14ac:dyDescent="0.2">
      <c r="B51" s="196"/>
      <c r="C51" s="196"/>
      <c r="D51" s="196"/>
      <c r="E51" s="196"/>
      <c r="F51" s="196"/>
      <c r="G51" s="196"/>
    </row>
    <row r="52" spans="2:7" x14ac:dyDescent="0.2">
      <c r="B52" s="196"/>
      <c r="C52" s="196"/>
      <c r="D52" s="196"/>
      <c r="E52" s="196"/>
      <c r="F52" s="196"/>
      <c r="G52" s="196"/>
    </row>
    <row r="53" spans="2:7" x14ac:dyDescent="0.2">
      <c r="B53" s="196"/>
      <c r="C53" s="196"/>
      <c r="D53" s="196"/>
      <c r="E53" s="196"/>
      <c r="F53" s="196"/>
      <c r="G53" s="196"/>
    </row>
    <row r="54" spans="2:7" x14ac:dyDescent="0.2">
      <c r="B54" s="196"/>
      <c r="C54" s="196"/>
      <c r="D54" s="196"/>
      <c r="E54" s="196"/>
      <c r="F54" s="196"/>
      <c r="G54" s="196"/>
    </row>
    <row r="55" spans="2:7" x14ac:dyDescent="0.2">
      <c r="B55" s="196"/>
      <c r="C55" s="196"/>
      <c r="D55" s="196"/>
      <c r="E55" s="196"/>
      <c r="F55" s="196"/>
      <c r="G55" s="196"/>
    </row>
  </sheetData>
  <mergeCells count="22">
    <mergeCell ref="C8:E8"/>
    <mergeCell ref="C10:E10"/>
    <mergeCell ref="C12:E12"/>
    <mergeCell ref="B46:G46"/>
    <mergeCell ref="A23:B23"/>
    <mergeCell ref="F30:G30"/>
    <mergeCell ref="B54:G54"/>
    <mergeCell ref="B55:G55"/>
    <mergeCell ref="B49:G49"/>
    <mergeCell ref="B50:G50"/>
    <mergeCell ref="B51:G51"/>
    <mergeCell ref="B52:G52"/>
    <mergeCell ref="B53:G53"/>
    <mergeCell ref="B47:G47"/>
    <mergeCell ref="B48:G48"/>
    <mergeCell ref="F31:G31"/>
    <mergeCell ref="F32:G32"/>
    <mergeCell ref="C9:E9"/>
    <mergeCell ref="C11:E11"/>
    <mergeCell ref="F33:G33"/>
    <mergeCell ref="F34:G34"/>
    <mergeCell ref="B37:G45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G3" sqref="G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48</v>
      </c>
      <c r="B1" s="210"/>
      <c r="C1" s="96" t="str">
        <f>CONCATENATE(cislostavby," ",nazevstavby)</f>
        <v>M-02 změna stavby hasičské zbrojnice Skalice</v>
      </c>
      <c r="D1" s="97"/>
      <c r="E1" s="98"/>
      <c r="F1" s="97"/>
      <c r="G1" s="99" t="s">
        <v>49</v>
      </c>
      <c r="H1" s="100" t="s">
        <v>77</v>
      </c>
      <c r="I1" s="101"/>
    </row>
    <row r="2" spans="1:57" ht="13.5" thickBot="1" x14ac:dyDescent="0.25">
      <c r="A2" s="211" t="s">
        <v>50</v>
      </c>
      <c r="B2" s="212"/>
      <c r="C2" s="102" t="str">
        <f>CONCATENATE(cisloobjektu," ",nazevobjektu)</f>
        <v>M-02 zdravotechnika, vytápění</v>
      </c>
      <c r="D2" s="103"/>
      <c r="E2" s="104"/>
      <c r="F2" s="103"/>
      <c r="G2" s="213" t="s">
        <v>186</v>
      </c>
      <c r="H2" s="214"/>
      <c r="I2" s="215"/>
    </row>
    <row r="3" spans="1:57" ht="13.5" thickTop="1" x14ac:dyDescent="0.2">
      <c r="F3" s="34"/>
    </row>
    <row r="4" spans="1:57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/>
    <row r="6" spans="1:57" s="34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57" s="34" customFormat="1" x14ac:dyDescent="0.2">
      <c r="A7" s="192" t="str">
        <f>Položky!B7</f>
        <v>721</v>
      </c>
      <c r="B7" s="114" t="str">
        <f>Položky!C7</f>
        <v>Vnitřní kanalizace</v>
      </c>
      <c r="D7" s="115"/>
      <c r="E7" s="193">
        <f>Položky!BA15</f>
        <v>0</v>
      </c>
      <c r="F7" s="194">
        <f>Položky!BB15</f>
        <v>0</v>
      </c>
      <c r="G7" s="194">
        <f>Položky!BC15</f>
        <v>0</v>
      </c>
      <c r="H7" s="194">
        <f>Položky!BD15</f>
        <v>0</v>
      </c>
      <c r="I7" s="195">
        <f>Položky!BE15</f>
        <v>0</v>
      </c>
    </row>
    <row r="8" spans="1:57" s="34" customFormat="1" x14ac:dyDescent="0.2">
      <c r="A8" s="192" t="str">
        <f>Položky!B16</f>
        <v>722</v>
      </c>
      <c r="B8" s="114" t="str">
        <f>Položky!C16</f>
        <v>Vnitřní vodovod</v>
      </c>
      <c r="D8" s="115"/>
      <c r="E8" s="193">
        <f>Položky!BA29</f>
        <v>0</v>
      </c>
      <c r="F8" s="194">
        <f>Položky!BB29</f>
        <v>0</v>
      </c>
      <c r="G8" s="194">
        <f>Položky!BC29</f>
        <v>0</v>
      </c>
      <c r="H8" s="194">
        <f>Položky!BD29</f>
        <v>0</v>
      </c>
      <c r="I8" s="195">
        <f>Položky!BE29</f>
        <v>0</v>
      </c>
    </row>
    <row r="9" spans="1:57" s="34" customFormat="1" x14ac:dyDescent="0.2">
      <c r="A9" s="192" t="str">
        <f>Položky!B30</f>
        <v>723</v>
      </c>
      <c r="B9" s="114" t="str">
        <f>Položky!C30</f>
        <v>Vnitřní plynovod</v>
      </c>
      <c r="D9" s="115"/>
      <c r="E9" s="193">
        <f>Položky!BA42</f>
        <v>0</v>
      </c>
      <c r="F9" s="194">
        <f>Položky!BB42</f>
        <v>0</v>
      </c>
      <c r="G9" s="194">
        <f>Položky!BC42</f>
        <v>0</v>
      </c>
      <c r="H9" s="194">
        <f>Položky!BD42</f>
        <v>0</v>
      </c>
      <c r="I9" s="195">
        <f>Položky!BE42</f>
        <v>0</v>
      </c>
    </row>
    <row r="10" spans="1:57" s="34" customFormat="1" x14ac:dyDescent="0.2">
      <c r="A10" s="192" t="str">
        <f>Položky!B43</f>
        <v>725</v>
      </c>
      <c r="B10" s="114" t="str">
        <f>Položky!C43</f>
        <v>Zařizovací předměty</v>
      </c>
      <c r="D10" s="115"/>
      <c r="E10" s="193">
        <f>Položky!BA52</f>
        <v>0</v>
      </c>
      <c r="F10" s="194">
        <f>Položky!BB52</f>
        <v>0</v>
      </c>
      <c r="G10" s="194">
        <f>Položky!BC52</f>
        <v>0</v>
      </c>
      <c r="H10" s="194">
        <f>Položky!BD52</f>
        <v>0</v>
      </c>
      <c r="I10" s="195">
        <f>Položky!BE52</f>
        <v>0</v>
      </c>
    </row>
    <row r="11" spans="1:57" s="34" customFormat="1" ht="13.5" thickBot="1" x14ac:dyDescent="0.25">
      <c r="A11" s="192" t="str">
        <f>Položky!B53</f>
        <v>D96</v>
      </c>
      <c r="B11" s="114" t="str">
        <f>Položky!C53</f>
        <v>Přesuny suti a vybouraných hmot</v>
      </c>
      <c r="D11" s="115"/>
      <c r="E11" s="193">
        <f>Položky!BA59</f>
        <v>0</v>
      </c>
      <c r="F11" s="194">
        <f>Položky!BB59</f>
        <v>0</v>
      </c>
      <c r="G11" s="194">
        <f>Položky!BC59</f>
        <v>0</v>
      </c>
      <c r="H11" s="194">
        <f>Položky!BD59</f>
        <v>0</v>
      </c>
      <c r="I11" s="195">
        <f>Položky!BE59</f>
        <v>0</v>
      </c>
    </row>
    <row r="12" spans="1:57" s="122" customFormat="1" ht="13.5" thickBot="1" x14ac:dyDescent="0.25">
      <c r="A12" s="116"/>
      <c r="B12" s="117" t="s">
        <v>57</v>
      </c>
      <c r="C12" s="117"/>
      <c r="D12" s="118"/>
      <c r="E12" s="119">
        <f>SUM(E7:E11)</f>
        <v>0</v>
      </c>
      <c r="F12" s="120">
        <f>SUM(F7:F11)</f>
        <v>0</v>
      </c>
      <c r="G12" s="120">
        <f>SUM(G7:G11)</f>
        <v>0</v>
      </c>
      <c r="H12" s="120">
        <f>SUM(H7:H11)</f>
        <v>0</v>
      </c>
      <c r="I12" s="121">
        <f>SUM(I7:I11)</f>
        <v>0</v>
      </c>
    </row>
    <row r="13" spans="1:57" x14ac:dyDescent="0.2">
      <c r="A13" s="34"/>
      <c r="B13" s="34"/>
      <c r="C13" s="34"/>
      <c r="D13" s="34"/>
      <c r="E13" s="34"/>
      <c r="F13" s="34"/>
      <c r="G13" s="34"/>
      <c r="H13" s="34"/>
      <c r="I13" s="34"/>
    </row>
    <row r="14" spans="1:57" ht="19.5" customHeight="1" x14ac:dyDescent="0.25">
      <c r="A14" s="106" t="s">
        <v>58</v>
      </c>
      <c r="B14" s="106"/>
      <c r="C14" s="106"/>
      <c r="D14" s="106"/>
      <c r="E14" s="106"/>
      <c r="F14" s="106"/>
      <c r="G14" s="123"/>
      <c r="H14" s="106"/>
      <c r="I14" s="106"/>
      <c r="BA14" s="40"/>
      <c r="BB14" s="40"/>
      <c r="BC14" s="40"/>
      <c r="BD14" s="40"/>
      <c r="BE14" s="40"/>
    </row>
    <row r="15" spans="1:57" ht="13.5" thickBot="1" x14ac:dyDescent="0.25"/>
    <row r="16" spans="1:57" x14ac:dyDescent="0.2">
      <c r="A16" s="71" t="s">
        <v>59</v>
      </c>
      <c r="B16" s="72"/>
      <c r="C16" s="72"/>
      <c r="D16" s="124"/>
      <c r="E16" s="125" t="s">
        <v>60</v>
      </c>
      <c r="F16" s="126" t="s">
        <v>61</v>
      </c>
      <c r="G16" s="127" t="s">
        <v>62</v>
      </c>
      <c r="H16" s="128"/>
      <c r="I16" s="129" t="s">
        <v>60</v>
      </c>
    </row>
    <row r="17" spans="1:53" x14ac:dyDescent="0.2">
      <c r="A17" s="130" t="s">
        <v>176</v>
      </c>
      <c r="B17" s="131"/>
      <c r="C17" s="131"/>
      <c r="D17" s="132"/>
      <c r="E17" s="133"/>
      <c r="F17" s="134"/>
      <c r="G17" s="135">
        <f t="shared" ref="G17:G24" si="0">CHOOSE(BA17+1,HSV+PSV,HSV+PSV+Mont,HSV+PSV+Dodavka+Mont,HSV,PSV,Mont,Dodavka,Mont+Dodavka,0)</f>
        <v>0</v>
      </c>
      <c r="H17" s="136"/>
      <c r="I17" s="137">
        <f t="shared" ref="I17:I24" si="1">E17+F17*G17/100</f>
        <v>0</v>
      </c>
      <c r="BA17">
        <v>0</v>
      </c>
    </row>
    <row r="18" spans="1:53" x14ac:dyDescent="0.2">
      <c r="A18" s="130" t="s">
        <v>177</v>
      </c>
      <c r="B18" s="131"/>
      <c r="C18" s="131"/>
      <c r="D18" s="132"/>
      <c r="E18" s="133"/>
      <c r="F18" s="134"/>
      <c r="G18" s="135">
        <f t="shared" si="0"/>
        <v>0</v>
      </c>
      <c r="H18" s="136"/>
      <c r="I18" s="137">
        <f t="shared" si="1"/>
        <v>0</v>
      </c>
      <c r="BA18">
        <v>0</v>
      </c>
    </row>
    <row r="19" spans="1:53" x14ac:dyDescent="0.2">
      <c r="A19" s="130" t="s">
        <v>178</v>
      </c>
      <c r="B19" s="131"/>
      <c r="C19" s="131"/>
      <c r="D19" s="132"/>
      <c r="E19" s="133"/>
      <c r="F19" s="134"/>
      <c r="G19" s="135">
        <f t="shared" si="0"/>
        <v>0</v>
      </c>
      <c r="H19" s="136"/>
      <c r="I19" s="137">
        <f t="shared" si="1"/>
        <v>0</v>
      </c>
      <c r="BA19">
        <v>0</v>
      </c>
    </row>
    <row r="20" spans="1:53" x14ac:dyDescent="0.2">
      <c r="A20" s="130" t="s">
        <v>179</v>
      </c>
      <c r="B20" s="131"/>
      <c r="C20" s="131"/>
      <c r="D20" s="132"/>
      <c r="E20" s="133"/>
      <c r="F20" s="134"/>
      <c r="G20" s="135">
        <f t="shared" si="0"/>
        <v>0</v>
      </c>
      <c r="H20" s="136"/>
      <c r="I20" s="137">
        <f t="shared" si="1"/>
        <v>0</v>
      </c>
      <c r="BA20">
        <v>0</v>
      </c>
    </row>
    <row r="21" spans="1:53" x14ac:dyDescent="0.2">
      <c r="A21" s="130" t="s">
        <v>180</v>
      </c>
      <c r="B21" s="131"/>
      <c r="C21" s="131"/>
      <c r="D21" s="132"/>
      <c r="E21" s="133"/>
      <c r="F21" s="134"/>
      <c r="G21" s="135">
        <f t="shared" si="0"/>
        <v>0</v>
      </c>
      <c r="H21" s="136"/>
      <c r="I21" s="137">
        <f t="shared" si="1"/>
        <v>0</v>
      </c>
      <c r="BA21">
        <v>1</v>
      </c>
    </row>
    <row r="22" spans="1:53" x14ac:dyDescent="0.2">
      <c r="A22" s="130" t="s">
        <v>181</v>
      </c>
      <c r="B22" s="131"/>
      <c r="C22" s="131"/>
      <c r="D22" s="132"/>
      <c r="E22" s="133"/>
      <c r="F22" s="134"/>
      <c r="G22" s="135">
        <f t="shared" si="0"/>
        <v>0</v>
      </c>
      <c r="H22" s="136"/>
      <c r="I22" s="137">
        <f t="shared" si="1"/>
        <v>0</v>
      </c>
      <c r="BA22">
        <v>1</v>
      </c>
    </row>
    <row r="23" spans="1:53" x14ac:dyDescent="0.2">
      <c r="A23" s="130" t="s">
        <v>182</v>
      </c>
      <c r="B23" s="131"/>
      <c r="C23" s="131"/>
      <c r="D23" s="132"/>
      <c r="E23" s="133"/>
      <c r="F23" s="134"/>
      <c r="G23" s="135">
        <f t="shared" si="0"/>
        <v>0</v>
      </c>
      <c r="H23" s="136"/>
      <c r="I23" s="137">
        <f t="shared" si="1"/>
        <v>0</v>
      </c>
      <c r="BA23">
        <v>2</v>
      </c>
    </row>
    <row r="24" spans="1:53" x14ac:dyDescent="0.2">
      <c r="A24" s="130" t="s">
        <v>183</v>
      </c>
      <c r="B24" s="131"/>
      <c r="C24" s="131"/>
      <c r="D24" s="132"/>
      <c r="E24" s="133"/>
      <c r="F24" s="134"/>
      <c r="G24" s="135">
        <f t="shared" si="0"/>
        <v>0</v>
      </c>
      <c r="H24" s="136"/>
      <c r="I24" s="137">
        <f t="shared" si="1"/>
        <v>0</v>
      </c>
      <c r="BA24">
        <v>2</v>
      </c>
    </row>
    <row r="25" spans="1:53" ht="13.5" thickBot="1" x14ac:dyDescent="0.25">
      <c r="A25" s="138"/>
      <c r="B25" s="139" t="s">
        <v>63</v>
      </c>
      <c r="C25" s="140"/>
      <c r="D25" s="141"/>
      <c r="E25" s="142"/>
      <c r="F25" s="143"/>
      <c r="G25" s="143"/>
      <c r="H25" s="207">
        <f>SUM(I17:I24)</f>
        <v>0</v>
      </c>
      <c r="I25" s="208"/>
    </row>
    <row r="27" spans="1:53" x14ac:dyDescent="0.2">
      <c r="B27" s="122"/>
      <c r="F27" s="144"/>
      <c r="G27" s="145"/>
      <c r="H27" s="145"/>
      <c r="I27" s="146"/>
    </row>
    <row r="28" spans="1:53" x14ac:dyDescent="0.2">
      <c r="F28" s="144"/>
      <c r="G28" s="145"/>
      <c r="H28" s="145"/>
      <c r="I28" s="146"/>
    </row>
    <row r="29" spans="1:53" x14ac:dyDescent="0.2">
      <c r="F29" s="144"/>
      <c r="G29" s="145"/>
      <c r="H29" s="145"/>
      <c r="I29" s="146"/>
    </row>
    <row r="30" spans="1:53" x14ac:dyDescent="0.2">
      <c r="F30" s="144"/>
      <c r="G30" s="145"/>
      <c r="H30" s="145"/>
      <c r="I30" s="146"/>
    </row>
    <row r="31" spans="1:53" x14ac:dyDescent="0.2">
      <c r="F31" s="144"/>
      <c r="G31" s="145"/>
      <c r="H31" s="145"/>
      <c r="I31" s="146"/>
    </row>
    <row r="32" spans="1:53" x14ac:dyDescent="0.2">
      <c r="F32" s="144"/>
      <c r="G32" s="145"/>
      <c r="H32" s="145"/>
      <c r="I32" s="146"/>
    </row>
    <row r="33" spans="6:9" x14ac:dyDescent="0.2">
      <c r="F33" s="144"/>
      <c r="G33" s="145"/>
      <c r="H33" s="145"/>
      <c r="I33" s="146"/>
    </row>
    <row r="34" spans="6:9" x14ac:dyDescent="0.2">
      <c r="F34" s="144"/>
      <c r="G34" s="145"/>
      <c r="H34" s="145"/>
      <c r="I34" s="146"/>
    </row>
    <row r="35" spans="6:9" x14ac:dyDescent="0.2">
      <c r="F35" s="144"/>
      <c r="G35" s="145"/>
      <c r="H35" s="145"/>
      <c r="I35" s="146"/>
    </row>
    <row r="36" spans="6:9" x14ac:dyDescent="0.2">
      <c r="F36" s="144"/>
      <c r="G36" s="145"/>
      <c r="H36" s="145"/>
      <c r="I36" s="146"/>
    </row>
    <row r="37" spans="6:9" x14ac:dyDescent="0.2">
      <c r="F37" s="144"/>
      <c r="G37" s="145"/>
      <c r="H37" s="145"/>
      <c r="I37" s="146"/>
    </row>
    <row r="38" spans="6:9" x14ac:dyDescent="0.2">
      <c r="F38" s="144"/>
      <c r="G38" s="145"/>
      <c r="H38" s="145"/>
      <c r="I38" s="146"/>
    </row>
    <row r="39" spans="6:9" x14ac:dyDescent="0.2">
      <c r="F39" s="144"/>
      <c r="G39" s="145"/>
      <c r="H39" s="145"/>
      <c r="I39" s="146"/>
    </row>
    <row r="40" spans="6:9" x14ac:dyDescent="0.2">
      <c r="F40" s="144"/>
      <c r="G40" s="145"/>
      <c r="H40" s="145"/>
      <c r="I40" s="146"/>
    </row>
    <row r="41" spans="6:9" x14ac:dyDescent="0.2">
      <c r="F41" s="144"/>
      <c r="G41" s="145"/>
      <c r="H41" s="145"/>
      <c r="I41" s="146"/>
    </row>
    <row r="42" spans="6:9" x14ac:dyDescent="0.2">
      <c r="F42" s="144"/>
      <c r="G42" s="145"/>
      <c r="H42" s="145"/>
      <c r="I42" s="146"/>
    </row>
    <row r="43" spans="6:9" x14ac:dyDescent="0.2">
      <c r="F43" s="144"/>
      <c r="G43" s="145"/>
      <c r="H43" s="145"/>
      <c r="I43" s="146"/>
    </row>
    <row r="44" spans="6:9" x14ac:dyDescent="0.2">
      <c r="F44" s="144"/>
      <c r="G44" s="145"/>
      <c r="H44" s="145"/>
      <c r="I44" s="146"/>
    </row>
    <row r="45" spans="6:9" x14ac:dyDescent="0.2">
      <c r="F45" s="144"/>
      <c r="G45" s="145"/>
      <c r="H45" s="145"/>
      <c r="I45" s="146"/>
    </row>
    <row r="46" spans="6:9" x14ac:dyDescent="0.2">
      <c r="F46" s="144"/>
      <c r="G46" s="145"/>
      <c r="H46" s="145"/>
      <c r="I46" s="146"/>
    </row>
    <row r="47" spans="6:9" x14ac:dyDescent="0.2">
      <c r="F47" s="144"/>
      <c r="G47" s="145"/>
      <c r="H47" s="145"/>
      <c r="I47" s="146"/>
    </row>
    <row r="48" spans="6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  <row r="75" spans="6:9" x14ac:dyDescent="0.2">
      <c r="F75" s="144"/>
      <c r="G75" s="145"/>
      <c r="H75" s="145"/>
      <c r="I75" s="146"/>
    </row>
    <row r="76" spans="6:9" x14ac:dyDescent="0.2">
      <c r="F76" s="144"/>
      <c r="G76" s="145"/>
      <c r="H76" s="145"/>
      <c r="I76" s="146"/>
    </row>
  </sheetData>
  <mergeCells count="4">
    <mergeCell ref="H25:I25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2"/>
  <sheetViews>
    <sheetView showGridLines="0" showZeros="0" zoomScaleNormal="100" workbookViewId="0">
      <selection activeCell="A59" sqref="A59:IV61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16" t="s">
        <v>76</v>
      </c>
      <c r="B1" s="216"/>
      <c r="C1" s="216"/>
      <c r="D1" s="216"/>
      <c r="E1" s="216"/>
      <c r="F1" s="216"/>
      <c r="G1" s="216"/>
    </row>
    <row r="2" spans="1:104" ht="14.25" customHeight="1" thickBot="1" x14ac:dyDescent="0.25">
      <c r="B2" s="148"/>
      <c r="C2" s="149"/>
      <c r="D2" s="149"/>
      <c r="E2" s="150"/>
      <c r="F2" s="149"/>
      <c r="G2" s="149"/>
    </row>
    <row r="3" spans="1:104" ht="13.5" thickTop="1" x14ac:dyDescent="0.2">
      <c r="A3" s="209" t="s">
        <v>48</v>
      </c>
      <c r="B3" s="210"/>
      <c r="C3" s="96" t="str">
        <f>CONCATENATE(cislostavby," ",nazevstavby)</f>
        <v>M-02 změna stavby hasičské zbrojnice Skalice</v>
      </c>
      <c r="D3" s="97"/>
      <c r="E3" s="151" t="s">
        <v>64</v>
      </c>
      <c r="F3" s="152" t="str">
        <f>Rekapitulace!H1</f>
        <v>M-02</v>
      </c>
      <c r="G3" s="153"/>
    </row>
    <row r="4" spans="1:104" ht="13.5" thickBot="1" x14ac:dyDescent="0.25">
      <c r="A4" s="217" t="s">
        <v>50</v>
      </c>
      <c r="B4" s="212"/>
      <c r="C4" s="102" t="str">
        <f>CONCATENATE(cisloobjektu," ",nazevobjektu)</f>
        <v>M-02 zdravotechnika, vytápění</v>
      </c>
      <c r="D4" s="103"/>
      <c r="E4" s="218" t="str">
        <f>Rekapitulace!G2</f>
        <v>ZTI, VYT</v>
      </c>
      <c r="F4" s="219"/>
      <c r="G4" s="220"/>
    </row>
    <row r="5" spans="1:104" ht="13.5" thickTop="1" x14ac:dyDescent="0.2">
      <c r="A5" s="154"/>
      <c r="B5" s="155"/>
      <c r="C5" s="155"/>
      <c r="G5" s="157"/>
    </row>
    <row r="6" spans="1:104" x14ac:dyDescent="0.2">
      <c r="A6" s="158" t="s">
        <v>65</v>
      </c>
      <c r="B6" s="159" t="s">
        <v>66</v>
      </c>
      <c r="C6" s="159" t="s">
        <v>67</v>
      </c>
      <c r="D6" s="159" t="s">
        <v>68</v>
      </c>
      <c r="E6" s="160" t="s">
        <v>69</v>
      </c>
      <c r="F6" s="159" t="s">
        <v>70</v>
      </c>
      <c r="G6" s="161" t="s">
        <v>71</v>
      </c>
    </row>
    <row r="7" spans="1:104" x14ac:dyDescent="0.2">
      <c r="A7" s="162" t="s">
        <v>72</v>
      </c>
      <c r="B7" s="163" t="s">
        <v>78</v>
      </c>
      <c r="C7" s="164" t="s">
        <v>79</v>
      </c>
      <c r="D7" s="165"/>
      <c r="E7" s="166"/>
      <c r="F7" s="166"/>
      <c r="G7" s="167"/>
      <c r="H7" s="168"/>
      <c r="I7" s="168"/>
      <c r="O7" s="169">
        <v>1</v>
      </c>
    </row>
    <row r="8" spans="1:104" x14ac:dyDescent="0.2">
      <c r="A8" s="170">
        <v>1</v>
      </c>
      <c r="B8" s="171" t="s">
        <v>80</v>
      </c>
      <c r="C8" s="172" t="s">
        <v>81</v>
      </c>
      <c r="D8" s="173" t="s">
        <v>82</v>
      </c>
      <c r="E8" s="174">
        <v>1</v>
      </c>
      <c r="F8" s="174">
        <v>0</v>
      </c>
      <c r="G8" s="175">
        <f t="shared" ref="G8:G14" si="0">E8*F8</f>
        <v>0</v>
      </c>
      <c r="O8" s="169">
        <v>2</v>
      </c>
      <c r="AA8" s="147">
        <v>1</v>
      </c>
      <c r="AB8" s="147">
        <v>7</v>
      </c>
      <c r="AC8" s="147">
        <v>7</v>
      </c>
      <c r="AZ8" s="147">
        <v>2</v>
      </c>
      <c r="BA8" s="147">
        <f t="shared" ref="BA8:BA14" si="1">IF(AZ8=1,G8,0)</f>
        <v>0</v>
      </c>
      <c r="BB8" s="147">
        <f t="shared" ref="BB8:BB14" si="2">IF(AZ8=2,G8,0)</f>
        <v>0</v>
      </c>
      <c r="BC8" s="147">
        <f t="shared" ref="BC8:BC14" si="3">IF(AZ8=3,G8,0)</f>
        <v>0</v>
      </c>
      <c r="BD8" s="147">
        <f t="shared" ref="BD8:BD14" si="4">IF(AZ8=4,G8,0)</f>
        <v>0</v>
      </c>
      <c r="BE8" s="147">
        <f t="shared" ref="BE8:BE14" si="5">IF(AZ8=5,G8,0)</f>
        <v>0</v>
      </c>
      <c r="CA8" s="176">
        <v>1</v>
      </c>
      <c r="CB8" s="176">
        <v>7</v>
      </c>
      <c r="CZ8" s="147">
        <v>4.6999999999997001E-4</v>
      </c>
    </row>
    <row r="9" spans="1:104" x14ac:dyDescent="0.2">
      <c r="A9" s="170">
        <v>2</v>
      </c>
      <c r="B9" s="171" t="s">
        <v>83</v>
      </c>
      <c r="C9" s="172" t="s">
        <v>84</v>
      </c>
      <c r="D9" s="173" t="s">
        <v>82</v>
      </c>
      <c r="E9" s="174">
        <v>2.5</v>
      </c>
      <c r="F9" s="174">
        <v>0</v>
      </c>
      <c r="G9" s="175">
        <f t="shared" si="0"/>
        <v>0</v>
      </c>
      <c r="O9" s="169">
        <v>2</v>
      </c>
      <c r="AA9" s="147">
        <v>1</v>
      </c>
      <c r="AB9" s="147">
        <v>7</v>
      </c>
      <c r="AC9" s="147">
        <v>7</v>
      </c>
      <c r="AZ9" s="147">
        <v>2</v>
      </c>
      <c r="BA9" s="147">
        <f t="shared" si="1"/>
        <v>0</v>
      </c>
      <c r="BB9" s="147">
        <f t="shared" si="2"/>
        <v>0</v>
      </c>
      <c r="BC9" s="147">
        <f t="shared" si="3"/>
        <v>0</v>
      </c>
      <c r="BD9" s="147">
        <f t="shared" si="4"/>
        <v>0</v>
      </c>
      <c r="BE9" s="147">
        <f t="shared" si="5"/>
        <v>0</v>
      </c>
      <c r="CA9" s="176">
        <v>1</v>
      </c>
      <c r="CB9" s="176">
        <v>7</v>
      </c>
      <c r="CZ9" s="147">
        <v>5.1999999999985402E-4</v>
      </c>
    </row>
    <row r="10" spans="1:104" x14ac:dyDescent="0.2">
      <c r="A10" s="170">
        <v>3</v>
      </c>
      <c r="B10" s="171" t="s">
        <v>85</v>
      </c>
      <c r="C10" s="172" t="s">
        <v>86</v>
      </c>
      <c r="D10" s="173" t="s">
        <v>87</v>
      </c>
      <c r="E10" s="174">
        <v>1</v>
      </c>
      <c r="F10" s="174">
        <v>0</v>
      </c>
      <c r="G10" s="175">
        <f t="shared" si="0"/>
        <v>0</v>
      </c>
      <c r="O10" s="169">
        <v>2</v>
      </c>
      <c r="AA10" s="147">
        <v>1</v>
      </c>
      <c r="AB10" s="147">
        <v>7</v>
      </c>
      <c r="AC10" s="147">
        <v>7</v>
      </c>
      <c r="AZ10" s="147">
        <v>2</v>
      </c>
      <c r="BA10" s="147">
        <f t="shared" si="1"/>
        <v>0</v>
      </c>
      <c r="BB10" s="147">
        <f t="shared" si="2"/>
        <v>0</v>
      </c>
      <c r="BC10" s="147">
        <f t="shared" si="3"/>
        <v>0</v>
      </c>
      <c r="BD10" s="147">
        <f t="shared" si="4"/>
        <v>0</v>
      </c>
      <c r="BE10" s="147">
        <f t="shared" si="5"/>
        <v>0</v>
      </c>
      <c r="CA10" s="176">
        <v>1</v>
      </c>
      <c r="CB10" s="176">
        <v>7</v>
      </c>
      <c r="CZ10" s="147">
        <v>0</v>
      </c>
    </row>
    <row r="11" spans="1:104" x14ac:dyDescent="0.2">
      <c r="A11" s="170">
        <v>4</v>
      </c>
      <c r="B11" s="171" t="s">
        <v>88</v>
      </c>
      <c r="C11" s="172" t="s">
        <v>89</v>
      </c>
      <c r="D11" s="173" t="s">
        <v>82</v>
      </c>
      <c r="E11" s="174">
        <v>3.5</v>
      </c>
      <c r="F11" s="174">
        <v>0</v>
      </c>
      <c r="G11" s="175">
        <f t="shared" si="0"/>
        <v>0</v>
      </c>
      <c r="O11" s="169">
        <v>2</v>
      </c>
      <c r="AA11" s="147">
        <v>1</v>
      </c>
      <c r="AB11" s="147">
        <v>7</v>
      </c>
      <c r="AC11" s="147">
        <v>7</v>
      </c>
      <c r="AZ11" s="147">
        <v>2</v>
      </c>
      <c r="BA11" s="147">
        <f t="shared" si="1"/>
        <v>0</v>
      </c>
      <c r="BB11" s="147">
        <f t="shared" si="2"/>
        <v>0</v>
      </c>
      <c r="BC11" s="147">
        <f t="shared" si="3"/>
        <v>0</v>
      </c>
      <c r="BD11" s="147">
        <f t="shared" si="4"/>
        <v>0</v>
      </c>
      <c r="BE11" s="147">
        <f t="shared" si="5"/>
        <v>0</v>
      </c>
      <c r="CA11" s="176">
        <v>1</v>
      </c>
      <c r="CB11" s="176">
        <v>7</v>
      </c>
      <c r="CZ11" s="147">
        <v>0</v>
      </c>
    </row>
    <row r="12" spans="1:104" x14ac:dyDescent="0.2">
      <c r="A12" s="170">
        <v>5</v>
      </c>
      <c r="B12" s="171" t="s">
        <v>90</v>
      </c>
      <c r="C12" s="172" t="s">
        <v>91</v>
      </c>
      <c r="D12" s="173" t="s">
        <v>82</v>
      </c>
      <c r="E12" s="174">
        <v>2.5</v>
      </c>
      <c r="F12" s="174">
        <v>0</v>
      </c>
      <c r="G12" s="175">
        <f t="shared" si="0"/>
        <v>0</v>
      </c>
      <c r="O12" s="169">
        <v>2</v>
      </c>
      <c r="AA12" s="147">
        <v>1</v>
      </c>
      <c r="AB12" s="147">
        <v>7</v>
      </c>
      <c r="AC12" s="147">
        <v>7</v>
      </c>
      <c r="AZ12" s="147">
        <v>2</v>
      </c>
      <c r="BA12" s="147">
        <f t="shared" si="1"/>
        <v>0</v>
      </c>
      <c r="BB12" s="147">
        <f t="shared" si="2"/>
        <v>0</v>
      </c>
      <c r="BC12" s="147">
        <f t="shared" si="3"/>
        <v>0</v>
      </c>
      <c r="BD12" s="147">
        <f t="shared" si="4"/>
        <v>0</v>
      </c>
      <c r="BE12" s="147">
        <f t="shared" si="5"/>
        <v>0</v>
      </c>
      <c r="CA12" s="176">
        <v>1</v>
      </c>
      <c r="CB12" s="176">
        <v>7</v>
      </c>
      <c r="CZ12" s="147">
        <v>8.2999999999966401E-4</v>
      </c>
    </row>
    <row r="13" spans="1:104" x14ac:dyDescent="0.2">
      <c r="A13" s="170">
        <v>6</v>
      </c>
      <c r="B13" s="171" t="s">
        <v>92</v>
      </c>
      <c r="C13" s="172" t="s">
        <v>93</v>
      </c>
      <c r="D13" s="173" t="s">
        <v>94</v>
      </c>
      <c r="E13" s="174">
        <v>1</v>
      </c>
      <c r="F13" s="174">
        <v>0</v>
      </c>
      <c r="G13" s="175">
        <f t="shared" si="0"/>
        <v>0</v>
      </c>
      <c r="O13" s="169">
        <v>2</v>
      </c>
      <c r="AA13" s="147">
        <v>12</v>
      </c>
      <c r="AB13" s="147">
        <v>0</v>
      </c>
      <c r="AC13" s="147">
        <v>47</v>
      </c>
      <c r="AZ13" s="147">
        <v>2</v>
      </c>
      <c r="BA13" s="147">
        <f t="shared" si="1"/>
        <v>0</v>
      </c>
      <c r="BB13" s="147">
        <f t="shared" si="2"/>
        <v>0</v>
      </c>
      <c r="BC13" s="147">
        <f t="shared" si="3"/>
        <v>0</v>
      </c>
      <c r="BD13" s="147">
        <f t="shared" si="4"/>
        <v>0</v>
      </c>
      <c r="BE13" s="147">
        <f t="shared" si="5"/>
        <v>0</v>
      </c>
      <c r="CA13" s="176">
        <v>12</v>
      </c>
      <c r="CB13" s="176">
        <v>0</v>
      </c>
      <c r="CZ13" s="147">
        <v>0</v>
      </c>
    </row>
    <row r="14" spans="1:104" x14ac:dyDescent="0.2">
      <c r="A14" s="170">
        <v>7</v>
      </c>
      <c r="B14" s="171" t="s">
        <v>95</v>
      </c>
      <c r="C14" s="172" t="s">
        <v>96</v>
      </c>
      <c r="D14" s="173" t="s">
        <v>61</v>
      </c>
      <c r="E14" s="174"/>
      <c r="F14" s="174">
        <v>0</v>
      </c>
      <c r="G14" s="175">
        <f t="shared" si="0"/>
        <v>0</v>
      </c>
      <c r="O14" s="169">
        <v>2</v>
      </c>
      <c r="AA14" s="147">
        <v>7</v>
      </c>
      <c r="AB14" s="147">
        <v>1002</v>
      </c>
      <c r="AC14" s="147">
        <v>5</v>
      </c>
      <c r="AZ14" s="147">
        <v>2</v>
      </c>
      <c r="BA14" s="147">
        <f t="shared" si="1"/>
        <v>0</v>
      </c>
      <c r="BB14" s="147">
        <f t="shared" si="2"/>
        <v>0</v>
      </c>
      <c r="BC14" s="147">
        <f t="shared" si="3"/>
        <v>0</v>
      </c>
      <c r="BD14" s="147">
        <f t="shared" si="4"/>
        <v>0</v>
      </c>
      <c r="BE14" s="147">
        <f t="shared" si="5"/>
        <v>0</v>
      </c>
      <c r="CA14" s="176">
        <v>7</v>
      </c>
      <c r="CB14" s="176">
        <v>1002</v>
      </c>
      <c r="CZ14" s="147">
        <v>0</v>
      </c>
    </row>
    <row r="15" spans="1:104" x14ac:dyDescent="0.2">
      <c r="A15" s="177"/>
      <c r="B15" s="178" t="s">
        <v>74</v>
      </c>
      <c r="C15" s="179" t="str">
        <f>CONCATENATE(B7," ",C7)</f>
        <v>721 Vnitřní kanalizace</v>
      </c>
      <c r="D15" s="180"/>
      <c r="E15" s="181"/>
      <c r="F15" s="182"/>
      <c r="G15" s="183">
        <f>SUM(G7:G14)</f>
        <v>0</v>
      </c>
      <c r="O15" s="169">
        <v>4</v>
      </c>
      <c r="BA15" s="184">
        <f>SUM(BA7:BA14)</f>
        <v>0</v>
      </c>
      <c r="BB15" s="184">
        <f>SUM(BB7:BB14)</f>
        <v>0</v>
      </c>
      <c r="BC15" s="184">
        <f>SUM(BC7:BC14)</f>
        <v>0</v>
      </c>
      <c r="BD15" s="184">
        <f>SUM(BD7:BD14)</f>
        <v>0</v>
      </c>
      <c r="BE15" s="184">
        <f>SUM(BE7:BE14)</f>
        <v>0</v>
      </c>
    </row>
    <row r="16" spans="1:104" x14ac:dyDescent="0.2">
      <c r="A16" s="162" t="s">
        <v>72</v>
      </c>
      <c r="B16" s="163" t="s">
        <v>97</v>
      </c>
      <c r="C16" s="164" t="s">
        <v>98</v>
      </c>
      <c r="D16" s="165"/>
      <c r="E16" s="166"/>
      <c r="F16" s="166"/>
      <c r="G16" s="167"/>
      <c r="H16" s="168"/>
      <c r="I16" s="168"/>
      <c r="O16" s="169">
        <v>1</v>
      </c>
    </row>
    <row r="17" spans="1:104" x14ac:dyDescent="0.2">
      <c r="A17" s="170">
        <v>8</v>
      </c>
      <c r="B17" s="171" t="s">
        <v>99</v>
      </c>
      <c r="C17" s="172" t="s">
        <v>100</v>
      </c>
      <c r="D17" s="173" t="s">
        <v>82</v>
      </c>
      <c r="E17" s="174">
        <v>3</v>
      </c>
      <c r="F17" s="174">
        <v>0</v>
      </c>
      <c r="G17" s="175">
        <f t="shared" ref="G17:G28" si="6">E17*F17</f>
        <v>0</v>
      </c>
      <c r="O17" s="169">
        <v>2</v>
      </c>
      <c r="AA17" s="147">
        <v>1</v>
      </c>
      <c r="AB17" s="147">
        <v>7</v>
      </c>
      <c r="AC17" s="147">
        <v>7</v>
      </c>
      <c r="AZ17" s="147">
        <v>2</v>
      </c>
      <c r="BA17" s="147">
        <f t="shared" ref="BA17:BA28" si="7">IF(AZ17=1,G17,0)</f>
        <v>0</v>
      </c>
      <c r="BB17" s="147">
        <f t="shared" ref="BB17:BB28" si="8">IF(AZ17=2,G17,0)</f>
        <v>0</v>
      </c>
      <c r="BC17" s="147">
        <f t="shared" ref="BC17:BC28" si="9">IF(AZ17=3,G17,0)</f>
        <v>0</v>
      </c>
      <c r="BD17" s="147">
        <f t="shared" ref="BD17:BD28" si="10">IF(AZ17=4,G17,0)</f>
        <v>0</v>
      </c>
      <c r="BE17" s="147">
        <f t="shared" ref="BE17:BE28" si="11">IF(AZ17=5,G17,0)</f>
        <v>0</v>
      </c>
      <c r="CA17" s="176">
        <v>1</v>
      </c>
      <c r="CB17" s="176">
        <v>7</v>
      </c>
      <c r="CZ17" s="147">
        <v>3.9799999999985403E-3</v>
      </c>
    </row>
    <row r="18" spans="1:104" x14ac:dyDescent="0.2">
      <c r="A18" s="170">
        <v>9</v>
      </c>
      <c r="B18" s="171" t="s">
        <v>101</v>
      </c>
      <c r="C18" s="172" t="s">
        <v>102</v>
      </c>
      <c r="D18" s="173" t="s">
        <v>82</v>
      </c>
      <c r="E18" s="174">
        <v>3</v>
      </c>
      <c r="F18" s="174">
        <v>0</v>
      </c>
      <c r="G18" s="175">
        <f t="shared" si="6"/>
        <v>0</v>
      </c>
      <c r="O18" s="169">
        <v>2</v>
      </c>
      <c r="AA18" s="147">
        <v>1</v>
      </c>
      <c r="AB18" s="147">
        <v>7</v>
      </c>
      <c r="AC18" s="147">
        <v>7</v>
      </c>
      <c r="AZ18" s="147">
        <v>2</v>
      </c>
      <c r="BA18" s="147">
        <f t="shared" si="7"/>
        <v>0</v>
      </c>
      <c r="BB18" s="147">
        <f t="shared" si="8"/>
        <v>0</v>
      </c>
      <c r="BC18" s="147">
        <f t="shared" si="9"/>
        <v>0</v>
      </c>
      <c r="BD18" s="147">
        <f t="shared" si="10"/>
        <v>0</v>
      </c>
      <c r="BE18" s="147">
        <f t="shared" si="11"/>
        <v>0</v>
      </c>
      <c r="CA18" s="176">
        <v>1</v>
      </c>
      <c r="CB18" s="176">
        <v>7</v>
      </c>
      <c r="CZ18" s="147">
        <v>2.20000000000109E-4</v>
      </c>
    </row>
    <row r="19" spans="1:104" ht="22.5" x14ac:dyDescent="0.2">
      <c r="A19" s="170">
        <v>10</v>
      </c>
      <c r="B19" s="171" t="s">
        <v>103</v>
      </c>
      <c r="C19" s="172" t="s">
        <v>104</v>
      </c>
      <c r="D19" s="173" t="s">
        <v>82</v>
      </c>
      <c r="E19" s="174">
        <v>3</v>
      </c>
      <c r="F19" s="174">
        <v>0</v>
      </c>
      <c r="G19" s="175">
        <f t="shared" si="6"/>
        <v>0</v>
      </c>
      <c r="O19" s="169">
        <v>2</v>
      </c>
      <c r="AA19" s="147">
        <v>1</v>
      </c>
      <c r="AB19" s="147">
        <v>7</v>
      </c>
      <c r="AC19" s="147">
        <v>7</v>
      </c>
      <c r="AZ19" s="147">
        <v>2</v>
      </c>
      <c r="BA19" s="147">
        <f t="shared" si="7"/>
        <v>0</v>
      </c>
      <c r="BB19" s="147">
        <f t="shared" si="8"/>
        <v>0</v>
      </c>
      <c r="BC19" s="147">
        <f t="shared" si="9"/>
        <v>0</v>
      </c>
      <c r="BD19" s="147">
        <f t="shared" si="10"/>
        <v>0</v>
      </c>
      <c r="BE19" s="147">
        <f t="shared" si="11"/>
        <v>0</v>
      </c>
      <c r="CA19" s="176">
        <v>1</v>
      </c>
      <c r="CB19" s="176">
        <v>7</v>
      </c>
      <c r="CZ19" s="147">
        <v>0</v>
      </c>
    </row>
    <row r="20" spans="1:104" x14ac:dyDescent="0.2">
      <c r="A20" s="170">
        <v>11</v>
      </c>
      <c r="B20" s="171" t="s">
        <v>105</v>
      </c>
      <c r="C20" s="172" t="s">
        <v>106</v>
      </c>
      <c r="D20" s="173" t="s">
        <v>87</v>
      </c>
      <c r="E20" s="174">
        <v>2</v>
      </c>
      <c r="F20" s="174">
        <v>0</v>
      </c>
      <c r="G20" s="175">
        <f t="shared" si="6"/>
        <v>0</v>
      </c>
      <c r="O20" s="169">
        <v>2</v>
      </c>
      <c r="AA20" s="147">
        <v>1</v>
      </c>
      <c r="AB20" s="147">
        <v>7</v>
      </c>
      <c r="AC20" s="147">
        <v>7</v>
      </c>
      <c r="AZ20" s="147">
        <v>2</v>
      </c>
      <c r="BA20" s="147">
        <f t="shared" si="7"/>
        <v>0</v>
      </c>
      <c r="BB20" s="147">
        <f t="shared" si="8"/>
        <v>0</v>
      </c>
      <c r="BC20" s="147">
        <f t="shared" si="9"/>
        <v>0</v>
      </c>
      <c r="BD20" s="147">
        <f t="shared" si="10"/>
        <v>0</v>
      </c>
      <c r="BE20" s="147">
        <f t="shared" si="11"/>
        <v>0</v>
      </c>
      <c r="CA20" s="176">
        <v>1</v>
      </c>
      <c r="CB20" s="176">
        <v>7</v>
      </c>
      <c r="CZ20" s="147">
        <v>0</v>
      </c>
    </row>
    <row r="21" spans="1:104" x14ac:dyDescent="0.2">
      <c r="A21" s="170">
        <v>12</v>
      </c>
      <c r="B21" s="171" t="s">
        <v>107</v>
      </c>
      <c r="C21" s="172" t="s">
        <v>108</v>
      </c>
      <c r="D21" s="173" t="s">
        <v>109</v>
      </c>
      <c r="E21" s="174">
        <v>2</v>
      </c>
      <c r="F21" s="174">
        <v>0</v>
      </c>
      <c r="G21" s="175">
        <f t="shared" si="6"/>
        <v>0</v>
      </c>
      <c r="O21" s="169">
        <v>2</v>
      </c>
      <c r="AA21" s="147">
        <v>1</v>
      </c>
      <c r="AB21" s="147">
        <v>7</v>
      </c>
      <c r="AC21" s="147">
        <v>7</v>
      </c>
      <c r="AZ21" s="147">
        <v>2</v>
      </c>
      <c r="BA21" s="147">
        <f t="shared" si="7"/>
        <v>0</v>
      </c>
      <c r="BB21" s="147">
        <f t="shared" si="8"/>
        <v>0</v>
      </c>
      <c r="BC21" s="147">
        <f t="shared" si="9"/>
        <v>0</v>
      </c>
      <c r="BD21" s="147">
        <f t="shared" si="10"/>
        <v>0</v>
      </c>
      <c r="BE21" s="147">
        <f t="shared" si="11"/>
        <v>0</v>
      </c>
      <c r="CA21" s="176">
        <v>1</v>
      </c>
      <c r="CB21" s="176">
        <v>7</v>
      </c>
      <c r="CZ21" s="147">
        <v>0</v>
      </c>
    </row>
    <row r="22" spans="1:104" x14ac:dyDescent="0.2">
      <c r="A22" s="170">
        <v>13</v>
      </c>
      <c r="B22" s="171" t="s">
        <v>110</v>
      </c>
      <c r="C22" s="172" t="s">
        <v>111</v>
      </c>
      <c r="D22" s="173" t="s">
        <v>87</v>
      </c>
      <c r="E22" s="174">
        <v>1</v>
      </c>
      <c r="F22" s="174">
        <v>0</v>
      </c>
      <c r="G22" s="175">
        <f t="shared" si="6"/>
        <v>0</v>
      </c>
      <c r="O22" s="169">
        <v>2</v>
      </c>
      <c r="AA22" s="147">
        <v>1</v>
      </c>
      <c r="AB22" s="147">
        <v>7</v>
      </c>
      <c r="AC22" s="147">
        <v>7</v>
      </c>
      <c r="AZ22" s="147">
        <v>2</v>
      </c>
      <c r="BA22" s="147">
        <f t="shared" si="7"/>
        <v>0</v>
      </c>
      <c r="BB22" s="147">
        <f t="shared" si="8"/>
        <v>0</v>
      </c>
      <c r="BC22" s="147">
        <f t="shared" si="9"/>
        <v>0</v>
      </c>
      <c r="BD22" s="147">
        <f t="shared" si="10"/>
        <v>0</v>
      </c>
      <c r="BE22" s="147">
        <f t="shared" si="11"/>
        <v>0</v>
      </c>
      <c r="CA22" s="176">
        <v>1</v>
      </c>
      <c r="CB22" s="176">
        <v>7</v>
      </c>
      <c r="CZ22" s="147">
        <v>1.20000000000009E-4</v>
      </c>
    </row>
    <row r="23" spans="1:104" x14ac:dyDescent="0.2">
      <c r="A23" s="170">
        <v>14</v>
      </c>
      <c r="B23" s="171" t="s">
        <v>112</v>
      </c>
      <c r="C23" s="172" t="s">
        <v>113</v>
      </c>
      <c r="D23" s="173" t="s">
        <v>87</v>
      </c>
      <c r="E23" s="174">
        <v>1</v>
      </c>
      <c r="F23" s="174">
        <v>0</v>
      </c>
      <c r="G23" s="175">
        <f t="shared" si="6"/>
        <v>0</v>
      </c>
      <c r="O23" s="169">
        <v>2</v>
      </c>
      <c r="AA23" s="147">
        <v>1</v>
      </c>
      <c r="AB23" s="147">
        <v>7</v>
      </c>
      <c r="AC23" s="147">
        <v>7</v>
      </c>
      <c r="AZ23" s="147">
        <v>2</v>
      </c>
      <c r="BA23" s="147">
        <f t="shared" si="7"/>
        <v>0</v>
      </c>
      <c r="BB23" s="147">
        <f t="shared" si="8"/>
        <v>0</v>
      </c>
      <c r="BC23" s="147">
        <f t="shared" si="9"/>
        <v>0</v>
      </c>
      <c r="BD23" s="147">
        <f t="shared" si="10"/>
        <v>0</v>
      </c>
      <c r="BE23" s="147">
        <f t="shared" si="11"/>
        <v>0</v>
      </c>
      <c r="CA23" s="176">
        <v>1</v>
      </c>
      <c r="CB23" s="176">
        <v>7</v>
      </c>
      <c r="CZ23" s="147">
        <v>1.7000000000000299E-4</v>
      </c>
    </row>
    <row r="24" spans="1:104" x14ac:dyDescent="0.2">
      <c r="A24" s="170">
        <v>15</v>
      </c>
      <c r="B24" s="171" t="s">
        <v>114</v>
      </c>
      <c r="C24" s="172" t="s">
        <v>115</v>
      </c>
      <c r="D24" s="173" t="s">
        <v>82</v>
      </c>
      <c r="E24" s="174">
        <v>3</v>
      </c>
      <c r="F24" s="174">
        <v>0</v>
      </c>
      <c r="G24" s="175">
        <f t="shared" si="6"/>
        <v>0</v>
      </c>
      <c r="O24" s="169">
        <v>2</v>
      </c>
      <c r="AA24" s="147">
        <v>1</v>
      </c>
      <c r="AB24" s="147">
        <v>7</v>
      </c>
      <c r="AC24" s="147">
        <v>7</v>
      </c>
      <c r="AZ24" s="147">
        <v>2</v>
      </c>
      <c r="BA24" s="147">
        <f t="shared" si="7"/>
        <v>0</v>
      </c>
      <c r="BB24" s="147">
        <f t="shared" si="8"/>
        <v>0</v>
      </c>
      <c r="BC24" s="147">
        <f t="shared" si="9"/>
        <v>0</v>
      </c>
      <c r="BD24" s="147">
        <f t="shared" si="10"/>
        <v>0</v>
      </c>
      <c r="BE24" s="147">
        <f t="shared" si="11"/>
        <v>0</v>
      </c>
      <c r="CA24" s="176">
        <v>1</v>
      </c>
      <c r="CB24" s="176">
        <v>7</v>
      </c>
      <c r="CZ24" s="147">
        <v>3.7999999999982498E-4</v>
      </c>
    </row>
    <row r="25" spans="1:104" x14ac:dyDescent="0.2">
      <c r="A25" s="170">
        <v>16</v>
      </c>
      <c r="B25" s="171" t="s">
        <v>116</v>
      </c>
      <c r="C25" s="172" t="s">
        <v>117</v>
      </c>
      <c r="D25" s="173" t="s">
        <v>82</v>
      </c>
      <c r="E25" s="174">
        <v>3</v>
      </c>
      <c r="F25" s="174">
        <v>0</v>
      </c>
      <c r="G25" s="175">
        <f t="shared" si="6"/>
        <v>0</v>
      </c>
      <c r="O25" s="169">
        <v>2</v>
      </c>
      <c r="AA25" s="147">
        <v>1</v>
      </c>
      <c r="AB25" s="147">
        <v>7</v>
      </c>
      <c r="AC25" s="147">
        <v>7</v>
      </c>
      <c r="AZ25" s="147">
        <v>2</v>
      </c>
      <c r="BA25" s="147">
        <f t="shared" si="7"/>
        <v>0</v>
      </c>
      <c r="BB25" s="147">
        <f t="shared" si="8"/>
        <v>0</v>
      </c>
      <c r="BC25" s="147">
        <f t="shared" si="9"/>
        <v>0</v>
      </c>
      <c r="BD25" s="147">
        <f t="shared" si="10"/>
        <v>0</v>
      </c>
      <c r="BE25" s="147">
        <f t="shared" si="11"/>
        <v>0</v>
      </c>
      <c r="CA25" s="176">
        <v>1</v>
      </c>
      <c r="CB25" s="176">
        <v>7</v>
      </c>
      <c r="CZ25" s="147">
        <v>9.9999999999961197E-6</v>
      </c>
    </row>
    <row r="26" spans="1:104" x14ac:dyDescent="0.2">
      <c r="A26" s="170">
        <v>17</v>
      </c>
      <c r="B26" s="171" t="s">
        <v>118</v>
      </c>
      <c r="C26" s="172" t="s">
        <v>93</v>
      </c>
      <c r="D26" s="173" t="s">
        <v>94</v>
      </c>
      <c r="E26" s="174">
        <v>1</v>
      </c>
      <c r="F26" s="174">
        <v>0</v>
      </c>
      <c r="G26" s="175">
        <f t="shared" si="6"/>
        <v>0</v>
      </c>
      <c r="O26" s="169">
        <v>2</v>
      </c>
      <c r="AA26" s="147">
        <v>12</v>
      </c>
      <c r="AB26" s="147">
        <v>0</v>
      </c>
      <c r="AC26" s="147">
        <v>48</v>
      </c>
      <c r="AZ26" s="147">
        <v>2</v>
      </c>
      <c r="BA26" s="147">
        <f t="shared" si="7"/>
        <v>0</v>
      </c>
      <c r="BB26" s="147">
        <f t="shared" si="8"/>
        <v>0</v>
      </c>
      <c r="BC26" s="147">
        <f t="shared" si="9"/>
        <v>0</v>
      </c>
      <c r="BD26" s="147">
        <f t="shared" si="10"/>
        <v>0</v>
      </c>
      <c r="BE26" s="147">
        <f t="shared" si="11"/>
        <v>0</v>
      </c>
      <c r="CA26" s="176">
        <v>12</v>
      </c>
      <c r="CB26" s="176">
        <v>0</v>
      </c>
      <c r="CZ26" s="147">
        <v>0</v>
      </c>
    </row>
    <row r="27" spans="1:104" x14ac:dyDescent="0.2">
      <c r="A27" s="170">
        <v>18</v>
      </c>
      <c r="B27" s="171" t="s">
        <v>119</v>
      </c>
      <c r="C27" s="172" t="s">
        <v>120</v>
      </c>
      <c r="D27" s="173" t="s">
        <v>82</v>
      </c>
      <c r="E27" s="174">
        <v>3</v>
      </c>
      <c r="F27" s="174">
        <v>0</v>
      </c>
      <c r="G27" s="175">
        <f t="shared" si="6"/>
        <v>0</v>
      </c>
      <c r="O27" s="169">
        <v>2</v>
      </c>
      <c r="AA27" s="147">
        <v>3</v>
      </c>
      <c r="AB27" s="147">
        <v>7</v>
      </c>
      <c r="AC27" s="147">
        <v>28377003</v>
      </c>
      <c r="AZ27" s="147">
        <v>2</v>
      </c>
      <c r="BA27" s="147">
        <f t="shared" si="7"/>
        <v>0</v>
      </c>
      <c r="BB27" s="147">
        <f t="shared" si="8"/>
        <v>0</v>
      </c>
      <c r="BC27" s="147">
        <f t="shared" si="9"/>
        <v>0</v>
      </c>
      <c r="BD27" s="147">
        <f t="shared" si="10"/>
        <v>0</v>
      </c>
      <c r="BE27" s="147">
        <f t="shared" si="11"/>
        <v>0</v>
      </c>
      <c r="CA27" s="176">
        <v>3</v>
      </c>
      <c r="CB27" s="176">
        <v>7</v>
      </c>
      <c r="CZ27" s="147">
        <v>1.9999999999992199E-5</v>
      </c>
    </row>
    <row r="28" spans="1:104" x14ac:dyDescent="0.2">
      <c r="A28" s="170">
        <v>19</v>
      </c>
      <c r="B28" s="171" t="s">
        <v>121</v>
      </c>
      <c r="C28" s="172" t="s">
        <v>122</v>
      </c>
      <c r="D28" s="173" t="s">
        <v>61</v>
      </c>
      <c r="E28" s="174"/>
      <c r="F28" s="174">
        <v>0</v>
      </c>
      <c r="G28" s="175">
        <f t="shared" si="6"/>
        <v>0</v>
      </c>
      <c r="O28" s="169">
        <v>2</v>
      </c>
      <c r="AA28" s="147">
        <v>7</v>
      </c>
      <c r="AB28" s="147">
        <v>1002</v>
      </c>
      <c r="AC28" s="147">
        <v>5</v>
      </c>
      <c r="AZ28" s="147">
        <v>2</v>
      </c>
      <c r="BA28" s="147">
        <f t="shared" si="7"/>
        <v>0</v>
      </c>
      <c r="BB28" s="147">
        <f t="shared" si="8"/>
        <v>0</v>
      </c>
      <c r="BC28" s="147">
        <f t="shared" si="9"/>
        <v>0</v>
      </c>
      <c r="BD28" s="147">
        <f t="shared" si="10"/>
        <v>0</v>
      </c>
      <c r="BE28" s="147">
        <f t="shared" si="11"/>
        <v>0</v>
      </c>
      <c r="CA28" s="176">
        <v>7</v>
      </c>
      <c r="CB28" s="176">
        <v>1002</v>
      </c>
      <c r="CZ28" s="147">
        <v>0</v>
      </c>
    </row>
    <row r="29" spans="1:104" x14ac:dyDescent="0.2">
      <c r="A29" s="177"/>
      <c r="B29" s="178" t="s">
        <v>74</v>
      </c>
      <c r="C29" s="179" t="str">
        <f>CONCATENATE(B16," ",C16)</f>
        <v>722 Vnitřní vodovod</v>
      </c>
      <c r="D29" s="180"/>
      <c r="E29" s="181"/>
      <c r="F29" s="182"/>
      <c r="G29" s="183">
        <f>SUM(G16:G28)</f>
        <v>0</v>
      </c>
      <c r="O29" s="169">
        <v>4</v>
      </c>
      <c r="BA29" s="184">
        <f>SUM(BA16:BA28)</f>
        <v>0</v>
      </c>
      <c r="BB29" s="184">
        <f>SUM(BB16:BB28)</f>
        <v>0</v>
      </c>
      <c r="BC29" s="184">
        <f>SUM(BC16:BC28)</f>
        <v>0</v>
      </c>
      <c r="BD29" s="184">
        <f>SUM(BD16:BD28)</f>
        <v>0</v>
      </c>
      <c r="BE29" s="184">
        <f>SUM(BE16:BE28)</f>
        <v>0</v>
      </c>
    </row>
    <row r="30" spans="1:104" x14ac:dyDescent="0.2">
      <c r="A30" s="162" t="s">
        <v>72</v>
      </c>
      <c r="B30" s="163" t="s">
        <v>123</v>
      </c>
      <c r="C30" s="164" t="s">
        <v>124</v>
      </c>
      <c r="D30" s="165"/>
      <c r="E30" s="166"/>
      <c r="F30" s="166"/>
      <c r="G30" s="167"/>
      <c r="H30" s="168"/>
      <c r="I30" s="168"/>
      <c r="O30" s="169">
        <v>1</v>
      </c>
    </row>
    <row r="31" spans="1:104" x14ac:dyDescent="0.2">
      <c r="A31" s="170">
        <v>20</v>
      </c>
      <c r="B31" s="171" t="s">
        <v>125</v>
      </c>
      <c r="C31" s="172" t="s">
        <v>126</v>
      </c>
      <c r="D31" s="173" t="s">
        <v>82</v>
      </c>
      <c r="E31" s="174">
        <v>2</v>
      </c>
      <c r="F31" s="174">
        <v>0</v>
      </c>
      <c r="G31" s="175">
        <f t="shared" ref="G31:G41" si="12">E31*F31</f>
        <v>0</v>
      </c>
      <c r="O31" s="169">
        <v>2</v>
      </c>
      <c r="AA31" s="147">
        <v>1</v>
      </c>
      <c r="AB31" s="147">
        <v>7</v>
      </c>
      <c r="AC31" s="147">
        <v>7</v>
      </c>
      <c r="AZ31" s="147">
        <v>2</v>
      </c>
      <c r="BA31" s="147">
        <f t="shared" ref="BA31:BA41" si="13">IF(AZ31=1,G31,0)</f>
        <v>0</v>
      </c>
      <c r="BB31" s="147">
        <f t="shared" ref="BB31:BB41" si="14">IF(AZ31=2,G31,0)</f>
        <v>0</v>
      </c>
      <c r="BC31" s="147">
        <f t="shared" ref="BC31:BC41" si="15">IF(AZ31=3,G31,0)</f>
        <v>0</v>
      </c>
      <c r="BD31" s="147">
        <f t="shared" ref="BD31:BD41" si="16">IF(AZ31=4,G31,0)</f>
        <v>0</v>
      </c>
      <c r="BE31" s="147">
        <f t="shared" ref="BE31:BE41" si="17">IF(AZ31=5,G31,0)</f>
        <v>0</v>
      </c>
      <c r="CA31" s="176">
        <v>1</v>
      </c>
      <c r="CB31" s="176">
        <v>7</v>
      </c>
      <c r="CZ31" s="147">
        <v>8.2699999999959993E-3</v>
      </c>
    </row>
    <row r="32" spans="1:104" x14ac:dyDescent="0.2">
      <c r="A32" s="170">
        <v>21</v>
      </c>
      <c r="B32" s="171" t="s">
        <v>127</v>
      </c>
      <c r="C32" s="172" t="s">
        <v>128</v>
      </c>
      <c r="D32" s="173" t="s">
        <v>82</v>
      </c>
      <c r="E32" s="174">
        <v>13</v>
      </c>
      <c r="F32" s="174">
        <v>0</v>
      </c>
      <c r="G32" s="175">
        <f t="shared" si="12"/>
        <v>0</v>
      </c>
      <c r="O32" s="169">
        <v>2</v>
      </c>
      <c r="AA32" s="147">
        <v>1</v>
      </c>
      <c r="AB32" s="147">
        <v>7</v>
      </c>
      <c r="AC32" s="147">
        <v>7</v>
      </c>
      <c r="AZ32" s="147">
        <v>2</v>
      </c>
      <c r="BA32" s="147">
        <f t="shared" si="13"/>
        <v>0</v>
      </c>
      <c r="BB32" s="147">
        <f t="shared" si="14"/>
        <v>0</v>
      </c>
      <c r="BC32" s="147">
        <f t="shared" si="15"/>
        <v>0</v>
      </c>
      <c r="BD32" s="147">
        <f t="shared" si="16"/>
        <v>0</v>
      </c>
      <c r="BE32" s="147">
        <f t="shared" si="17"/>
        <v>0</v>
      </c>
      <c r="CA32" s="176">
        <v>1</v>
      </c>
      <c r="CB32" s="176">
        <v>7</v>
      </c>
      <c r="CZ32" s="147">
        <v>8.6000000000012698E-3</v>
      </c>
    </row>
    <row r="33" spans="1:104" x14ac:dyDescent="0.2">
      <c r="A33" s="170">
        <v>22</v>
      </c>
      <c r="B33" s="171" t="s">
        <v>129</v>
      </c>
      <c r="C33" s="172" t="s">
        <v>130</v>
      </c>
      <c r="D33" s="173" t="s">
        <v>82</v>
      </c>
      <c r="E33" s="174">
        <v>5</v>
      </c>
      <c r="F33" s="174">
        <v>0</v>
      </c>
      <c r="G33" s="175">
        <f t="shared" si="12"/>
        <v>0</v>
      </c>
      <c r="O33" s="169">
        <v>2</v>
      </c>
      <c r="AA33" s="147">
        <v>1</v>
      </c>
      <c r="AB33" s="147">
        <v>7</v>
      </c>
      <c r="AC33" s="147">
        <v>7</v>
      </c>
      <c r="AZ33" s="147">
        <v>2</v>
      </c>
      <c r="BA33" s="147">
        <f t="shared" si="13"/>
        <v>0</v>
      </c>
      <c r="BB33" s="147">
        <f t="shared" si="14"/>
        <v>0</v>
      </c>
      <c r="BC33" s="147">
        <f t="shared" si="15"/>
        <v>0</v>
      </c>
      <c r="BD33" s="147">
        <f t="shared" si="16"/>
        <v>0</v>
      </c>
      <c r="BE33" s="147">
        <f t="shared" si="17"/>
        <v>0</v>
      </c>
      <c r="CA33" s="176">
        <v>1</v>
      </c>
      <c r="CB33" s="176">
        <v>7</v>
      </c>
      <c r="CZ33" s="147">
        <v>1.10000000000054E-4</v>
      </c>
    </row>
    <row r="34" spans="1:104" x14ac:dyDescent="0.2">
      <c r="A34" s="170">
        <v>23</v>
      </c>
      <c r="B34" s="171" t="s">
        <v>131</v>
      </c>
      <c r="C34" s="172" t="s">
        <v>132</v>
      </c>
      <c r="D34" s="173" t="s">
        <v>87</v>
      </c>
      <c r="E34" s="174">
        <v>1</v>
      </c>
      <c r="F34" s="174">
        <v>0</v>
      </c>
      <c r="G34" s="175">
        <f t="shared" si="12"/>
        <v>0</v>
      </c>
      <c r="O34" s="169">
        <v>2</v>
      </c>
      <c r="AA34" s="147">
        <v>1</v>
      </c>
      <c r="AB34" s="147">
        <v>7</v>
      </c>
      <c r="AC34" s="147">
        <v>7</v>
      </c>
      <c r="AZ34" s="147">
        <v>2</v>
      </c>
      <c r="BA34" s="147">
        <f t="shared" si="13"/>
        <v>0</v>
      </c>
      <c r="BB34" s="147">
        <f t="shared" si="14"/>
        <v>0</v>
      </c>
      <c r="BC34" s="147">
        <f t="shared" si="15"/>
        <v>0</v>
      </c>
      <c r="BD34" s="147">
        <f t="shared" si="16"/>
        <v>0</v>
      </c>
      <c r="BE34" s="147">
        <f t="shared" si="17"/>
        <v>0</v>
      </c>
      <c r="CA34" s="176">
        <v>1</v>
      </c>
      <c r="CB34" s="176">
        <v>7</v>
      </c>
      <c r="CZ34" s="147">
        <v>9.4999999999956198E-4</v>
      </c>
    </row>
    <row r="35" spans="1:104" x14ac:dyDescent="0.2">
      <c r="A35" s="170">
        <v>24</v>
      </c>
      <c r="B35" s="171" t="s">
        <v>133</v>
      </c>
      <c r="C35" s="172" t="s">
        <v>134</v>
      </c>
      <c r="D35" s="173" t="s">
        <v>87</v>
      </c>
      <c r="E35" s="174">
        <v>2</v>
      </c>
      <c r="F35" s="174">
        <v>0</v>
      </c>
      <c r="G35" s="175">
        <f t="shared" si="12"/>
        <v>0</v>
      </c>
      <c r="O35" s="169">
        <v>2</v>
      </c>
      <c r="AA35" s="147">
        <v>1</v>
      </c>
      <c r="AB35" s="147">
        <v>7</v>
      </c>
      <c r="AC35" s="147">
        <v>7</v>
      </c>
      <c r="AZ35" s="147">
        <v>2</v>
      </c>
      <c r="BA35" s="147">
        <f t="shared" si="13"/>
        <v>0</v>
      </c>
      <c r="BB35" s="147">
        <f t="shared" si="14"/>
        <v>0</v>
      </c>
      <c r="BC35" s="147">
        <f t="shared" si="15"/>
        <v>0</v>
      </c>
      <c r="BD35" s="147">
        <f t="shared" si="16"/>
        <v>0</v>
      </c>
      <c r="BE35" s="147">
        <f t="shared" si="17"/>
        <v>0</v>
      </c>
      <c r="CA35" s="176">
        <v>1</v>
      </c>
      <c r="CB35" s="176">
        <v>7</v>
      </c>
      <c r="CZ35" s="147">
        <v>0</v>
      </c>
    </row>
    <row r="36" spans="1:104" x14ac:dyDescent="0.2">
      <c r="A36" s="170">
        <v>25</v>
      </c>
      <c r="B36" s="171" t="s">
        <v>135</v>
      </c>
      <c r="C36" s="172" t="s">
        <v>136</v>
      </c>
      <c r="D36" s="173" t="s">
        <v>87</v>
      </c>
      <c r="E36" s="174">
        <v>15</v>
      </c>
      <c r="F36" s="174">
        <v>0</v>
      </c>
      <c r="G36" s="175">
        <f t="shared" si="12"/>
        <v>0</v>
      </c>
      <c r="O36" s="169">
        <v>2</v>
      </c>
      <c r="AA36" s="147">
        <v>1</v>
      </c>
      <c r="AB36" s="147">
        <v>7</v>
      </c>
      <c r="AC36" s="147">
        <v>7</v>
      </c>
      <c r="AZ36" s="147">
        <v>2</v>
      </c>
      <c r="BA36" s="147">
        <f t="shared" si="13"/>
        <v>0</v>
      </c>
      <c r="BB36" s="147">
        <f t="shared" si="14"/>
        <v>0</v>
      </c>
      <c r="BC36" s="147">
        <f t="shared" si="15"/>
        <v>0</v>
      </c>
      <c r="BD36" s="147">
        <f t="shared" si="16"/>
        <v>0</v>
      </c>
      <c r="BE36" s="147">
        <f t="shared" si="17"/>
        <v>0</v>
      </c>
      <c r="CA36" s="176">
        <v>1</v>
      </c>
      <c r="CB36" s="176">
        <v>7</v>
      </c>
      <c r="CZ36" s="147">
        <v>0</v>
      </c>
    </row>
    <row r="37" spans="1:104" x14ac:dyDescent="0.2">
      <c r="A37" s="170">
        <v>26</v>
      </c>
      <c r="B37" s="171" t="s">
        <v>137</v>
      </c>
      <c r="C37" s="172" t="s">
        <v>138</v>
      </c>
      <c r="D37" s="173" t="s">
        <v>87</v>
      </c>
      <c r="E37" s="174">
        <v>1</v>
      </c>
      <c r="F37" s="174">
        <v>0</v>
      </c>
      <c r="G37" s="175">
        <f t="shared" si="12"/>
        <v>0</v>
      </c>
      <c r="O37" s="169">
        <v>2</v>
      </c>
      <c r="AA37" s="147">
        <v>1</v>
      </c>
      <c r="AB37" s="147">
        <v>7</v>
      </c>
      <c r="AC37" s="147">
        <v>7</v>
      </c>
      <c r="AZ37" s="147">
        <v>2</v>
      </c>
      <c r="BA37" s="147">
        <f t="shared" si="13"/>
        <v>0</v>
      </c>
      <c r="BB37" s="147">
        <f t="shared" si="14"/>
        <v>0</v>
      </c>
      <c r="BC37" s="147">
        <f t="shared" si="15"/>
        <v>0</v>
      </c>
      <c r="BD37" s="147">
        <f t="shared" si="16"/>
        <v>0</v>
      </c>
      <c r="BE37" s="147">
        <f t="shared" si="17"/>
        <v>0</v>
      </c>
      <c r="CA37" s="176">
        <v>1</v>
      </c>
      <c r="CB37" s="176">
        <v>7</v>
      </c>
      <c r="CZ37" s="147">
        <v>2.29999999999952E-4</v>
      </c>
    </row>
    <row r="38" spans="1:104" ht="22.5" x14ac:dyDescent="0.2">
      <c r="A38" s="170">
        <v>27</v>
      </c>
      <c r="B38" s="171" t="s">
        <v>139</v>
      </c>
      <c r="C38" s="172" t="s">
        <v>140</v>
      </c>
      <c r="D38" s="173" t="s">
        <v>73</v>
      </c>
      <c r="E38" s="174">
        <v>1</v>
      </c>
      <c r="F38" s="174">
        <v>0</v>
      </c>
      <c r="G38" s="175">
        <f t="shared" si="12"/>
        <v>0</v>
      </c>
      <c r="O38" s="169">
        <v>2</v>
      </c>
      <c r="AA38" s="147">
        <v>12</v>
      </c>
      <c r="AB38" s="147">
        <v>0</v>
      </c>
      <c r="AC38" s="147">
        <v>43</v>
      </c>
      <c r="AZ38" s="147">
        <v>2</v>
      </c>
      <c r="BA38" s="147">
        <f t="shared" si="13"/>
        <v>0</v>
      </c>
      <c r="BB38" s="147">
        <f t="shared" si="14"/>
        <v>0</v>
      </c>
      <c r="BC38" s="147">
        <f t="shared" si="15"/>
        <v>0</v>
      </c>
      <c r="BD38" s="147">
        <f t="shared" si="16"/>
        <v>0</v>
      </c>
      <c r="BE38" s="147">
        <f t="shared" si="17"/>
        <v>0</v>
      </c>
      <c r="CA38" s="176">
        <v>12</v>
      </c>
      <c r="CB38" s="176">
        <v>0</v>
      </c>
      <c r="CZ38" s="147">
        <v>0</v>
      </c>
    </row>
    <row r="39" spans="1:104" x14ac:dyDescent="0.2">
      <c r="A39" s="170">
        <v>28</v>
      </c>
      <c r="B39" s="171" t="s">
        <v>141</v>
      </c>
      <c r="C39" s="172" t="s">
        <v>93</v>
      </c>
      <c r="D39" s="173" t="s">
        <v>94</v>
      </c>
      <c r="E39" s="174">
        <v>1</v>
      </c>
      <c r="F39" s="174">
        <v>0</v>
      </c>
      <c r="G39" s="175">
        <f t="shared" si="12"/>
        <v>0</v>
      </c>
      <c r="O39" s="169">
        <v>2</v>
      </c>
      <c r="AA39" s="147">
        <v>12</v>
      </c>
      <c r="AB39" s="147">
        <v>0</v>
      </c>
      <c r="AC39" s="147">
        <v>46</v>
      </c>
      <c r="AZ39" s="147">
        <v>2</v>
      </c>
      <c r="BA39" s="147">
        <f t="shared" si="13"/>
        <v>0</v>
      </c>
      <c r="BB39" s="147">
        <f t="shared" si="14"/>
        <v>0</v>
      </c>
      <c r="BC39" s="147">
        <f t="shared" si="15"/>
        <v>0</v>
      </c>
      <c r="BD39" s="147">
        <f t="shared" si="16"/>
        <v>0</v>
      </c>
      <c r="BE39" s="147">
        <f t="shared" si="17"/>
        <v>0</v>
      </c>
      <c r="CA39" s="176">
        <v>12</v>
      </c>
      <c r="CB39" s="176">
        <v>0</v>
      </c>
      <c r="CZ39" s="147">
        <v>0</v>
      </c>
    </row>
    <row r="40" spans="1:104" x14ac:dyDescent="0.2">
      <c r="A40" s="170">
        <v>29</v>
      </c>
      <c r="B40" s="171" t="s">
        <v>141</v>
      </c>
      <c r="C40" s="172" t="s">
        <v>142</v>
      </c>
      <c r="D40" s="173" t="s">
        <v>109</v>
      </c>
      <c r="E40" s="174">
        <v>1</v>
      </c>
      <c r="F40" s="174">
        <v>0</v>
      </c>
      <c r="G40" s="175">
        <f t="shared" si="12"/>
        <v>0</v>
      </c>
      <c r="O40" s="169">
        <v>2</v>
      </c>
      <c r="AA40" s="147">
        <v>12</v>
      </c>
      <c r="AB40" s="147">
        <v>0</v>
      </c>
      <c r="AC40" s="147">
        <v>44</v>
      </c>
      <c r="AZ40" s="147">
        <v>2</v>
      </c>
      <c r="BA40" s="147">
        <f t="shared" si="13"/>
        <v>0</v>
      </c>
      <c r="BB40" s="147">
        <f t="shared" si="14"/>
        <v>0</v>
      </c>
      <c r="BC40" s="147">
        <f t="shared" si="15"/>
        <v>0</v>
      </c>
      <c r="BD40" s="147">
        <f t="shared" si="16"/>
        <v>0</v>
      </c>
      <c r="BE40" s="147">
        <f t="shared" si="17"/>
        <v>0</v>
      </c>
      <c r="CA40" s="176">
        <v>12</v>
      </c>
      <c r="CB40" s="176">
        <v>0</v>
      </c>
      <c r="CZ40" s="147">
        <v>7.0000000000014495E-4</v>
      </c>
    </row>
    <row r="41" spans="1:104" x14ac:dyDescent="0.2">
      <c r="A41" s="170">
        <v>30</v>
      </c>
      <c r="B41" s="171" t="s">
        <v>143</v>
      </c>
      <c r="C41" s="172" t="s">
        <v>144</v>
      </c>
      <c r="D41" s="173" t="s">
        <v>61</v>
      </c>
      <c r="E41" s="174"/>
      <c r="F41" s="174">
        <v>0</v>
      </c>
      <c r="G41" s="175">
        <f t="shared" si="12"/>
        <v>0</v>
      </c>
      <c r="O41" s="169">
        <v>2</v>
      </c>
      <c r="AA41" s="147">
        <v>7</v>
      </c>
      <c r="AB41" s="147">
        <v>1002</v>
      </c>
      <c r="AC41" s="147">
        <v>5</v>
      </c>
      <c r="AZ41" s="147">
        <v>2</v>
      </c>
      <c r="BA41" s="147">
        <f t="shared" si="13"/>
        <v>0</v>
      </c>
      <c r="BB41" s="147">
        <f t="shared" si="14"/>
        <v>0</v>
      </c>
      <c r="BC41" s="147">
        <f t="shared" si="15"/>
        <v>0</v>
      </c>
      <c r="BD41" s="147">
        <f t="shared" si="16"/>
        <v>0</v>
      </c>
      <c r="BE41" s="147">
        <f t="shared" si="17"/>
        <v>0</v>
      </c>
      <c r="CA41" s="176">
        <v>7</v>
      </c>
      <c r="CB41" s="176">
        <v>1002</v>
      </c>
      <c r="CZ41" s="147">
        <v>0</v>
      </c>
    </row>
    <row r="42" spans="1:104" x14ac:dyDescent="0.2">
      <c r="A42" s="177"/>
      <c r="B42" s="178" t="s">
        <v>74</v>
      </c>
      <c r="C42" s="179" t="str">
        <f>CONCATENATE(B30," ",C30)</f>
        <v>723 Vnitřní plynovod</v>
      </c>
      <c r="D42" s="180"/>
      <c r="E42" s="181"/>
      <c r="F42" s="182"/>
      <c r="G42" s="183">
        <f>SUM(G30:G41)</f>
        <v>0</v>
      </c>
      <c r="O42" s="169">
        <v>4</v>
      </c>
      <c r="BA42" s="184">
        <f>SUM(BA30:BA41)</f>
        <v>0</v>
      </c>
      <c r="BB42" s="184">
        <f>SUM(BB30:BB41)</f>
        <v>0</v>
      </c>
      <c r="BC42" s="184">
        <f>SUM(BC30:BC41)</f>
        <v>0</v>
      </c>
      <c r="BD42" s="184">
        <f>SUM(BD30:BD41)</f>
        <v>0</v>
      </c>
      <c r="BE42" s="184">
        <f>SUM(BE30:BE41)</f>
        <v>0</v>
      </c>
    </row>
    <row r="43" spans="1:104" x14ac:dyDescent="0.2">
      <c r="A43" s="162" t="s">
        <v>72</v>
      </c>
      <c r="B43" s="163" t="s">
        <v>145</v>
      </c>
      <c r="C43" s="164" t="s">
        <v>146</v>
      </c>
      <c r="D43" s="165"/>
      <c r="E43" s="166"/>
      <c r="F43" s="166"/>
      <c r="G43" s="167"/>
      <c r="H43" s="168"/>
      <c r="I43" s="168"/>
      <c r="O43" s="169">
        <v>1</v>
      </c>
    </row>
    <row r="44" spans="1:104" x14ac:dyDescent="0.2">
      <c r="A44" s="170">
        <v>31</v>
      </c>
      <c r="B44" s="171" t="s">
        <v>147</v>
      </c>
      <c r="C44" s="172" t="s">
        <v>148</v>
      </c>
      <c r="D44" s="173" t="s">
        <v>109</v>
      </c>
      <c r="E44" s="174">
        <v>1</v>
      </c>
      <c r="F44" s="174">
        <v>0</v>
      </c>
      <c r="G44" s="175">
        <f t="shared" ref="G44:G51" si="18">E44*F44</f>
        <v>0</v>
      </c>
      <c r="O44" s="169">
        <v>2</v>
      </c>
      <c r="AA44" s="147">
        <v>1</v>
      </c>
      <c r="AB44" s="147">
        <v>7</v>
      </c>
      <c r="AC44" s="147">
        <v>7</v>
      </c>
      <c r="AZ44" s="147">
        <v>2</v>
      </c>
      <c r="BA44" s="147">
        <f t="shared" ref="BA44:BA51" si="19">IF(AZ44=1,G44,0)</f>
        <v>0</v>
      </c>
      <c r="BB44" s="147">
        <f t="shared" ref="BB44:BB51" si="20">IF(AZ44=2,G44,0)</f>
        <v>0</v>
      </c>
      <c r="BC44" s="147">
        <f t="shared" ref="BC44:BC51" si="21">IF(AZ44=3,G44,0)</f>
        <v>0</v>
      </c>
      <c r="BD44" s="147">
        <f t="shared" ref="BD44:BD51" si="22">IF(AZ44=4,G44,0)</f>
        <v>0</v>
      </c>
      <c r="BE44" s="147">
        <f t="shared" ref="BE44:BE51" si="23">IF(AZ44=5,G44,0)</f>
        <v>0</v>
      </c>
      <c r="CA44" s="176">
        <v>1</v>
      </c>
      <c r="CB44" s="176">
        <v>7</v>
      </c>
      <c r="CZ44" s="147">
        <v>2.1200000000014502E-3</v>
      </c>
    </row>
    <row r="45" spans="1:104" x14ac:dyDescent="0.2">
      <c r="A45" s="170">
        <v>32</v>
      </c>
      <c r="B45" s="171" t="s">
        <v>149</v>
      </c>
      <c r="C45" s="172" t="s">
        <v>150</v>
      </c>
      <c r="D45" s="173" t="s">
        <v>109</v>
      </c>
      <c r="E45" s="174">
        <v>1</v>
      </c>
      <c r="F45" s="174">
        <v>0</v>
      </c>
      <c r="G45" s="175">
        <f t="shared" si="18"/>
        <v>0</v>
      </c>
      <c r="O45" s="169">
        <v>2</v>
      </c>
      <c r="AA45" s="147">
        <v>1</v>
      </c>
      <c r="AB45" s="147">
        <v>7</v>
      </c>
      <c r="AC45" s="147">
        <v>7</v>
      </c>
      <c r="AZ45" s="147">
        <v>2</v>
      </c>
      <c r="BA45" s="147">
        <f t="shared" si="19"/>
        <v>0</v>
      </c>
      <c r="BB45" s="147">
        <f t="shared" si="20"/>
        <v>0</v>
      </c>
      <c r="BC45" s="147">
        <f t="shared" si="21"/>
        <v>0</v>
      </c>
      <c r="BD45" s="147">
        <f t="shared" si="22"/>
        <v>0</v>
      </c>
      <c r="BE45" s="147">
        <f t="shared" si="23"/>
        <v>0</v>
      </c>
      <c r="CA45" s="176">
        <v>1</v>
      </c>
      <c r="CB45" s="176">
        <v>7</v>
      </c>
      <c r="CZ45" s="147">
        <v>2.9009999999999501E-2</v>
      </c>
    </row>
    <row r="46" spans="1:104" x14ac:dyDescent="0.2">
      <c r="A46" s="170">
        <v>33</v>
      </c>
      <c r="B46" s="171" t="s">
        <v>151</v>
      </c>
      <c r="C46" s="172" t="s">
        <v>152</v>
      </c>
      <c r="D46" s="173" t="s">
        <v>87</v>
      </c>
      <c r="E46" s="174">
        <v>1</v>
      </c>
      <c r="F46" s="174">
        <v>0</v>
      </c>
      <c r="G46" s="175">
        <f t="shared" si="18"/>
        <v>0</v>
      </c>
      <c r="O46" s="169">
        <v>2</v>
      </c>
      <c r="AA46" s="147">
        <v>1</v>
      </c>
      <c r="AB46" s="147">
        <v>7</v>
      </c>
      <c r="AC46" s="147">
        <v>7</v>
      </c>
      <c r="AZ46" s="147">
        <v>2</v>
      </c>
      <c r="BA46" s="147">
        <f t="shared" si="19"/>
        <v>0</v>
      </c>
      <c r="BB46" s="147">
        <f t="shared" si="20"/>
        <v>0</v>
      </c>
      <c r="BC46" s="147">
        <f t="shared" si="21"/>
        <v>0</v>
      </c>
      <c r="BD46" s="147">
        <f t="shared" si="22"/>
        <v>0</v>
      </c>
      <c r="BE46" s="147">
        <f t="shared" si="23"/>
        <v>0</v>
      </c>
      <c r="CA46" s="176">
        <v>1</v>
      </c>
      <c r="CB46" s="176">
        <v>7</v>
      </c>
      <c r="CZ46" s="147">
        <v>3.9999999999984499E-5</v>
      </c>
    </row>
    <row r="47" spans="1:104" x14ac:dyDescent="0.2">
      <c r="A47" s="170">
        <v>34</v>
      </c>
      <c r="B47" s="171" t="s">
        <v>153</v>
      </c>
      <c r="C47" s="172" t="s">
        <v>154</v>
      </c>
      <c r="D47" s="173" t="s">
        <v>87</v>
      </c>
      <c r="E47" s="174">
        <v>1</v>
      </c>
      <c r="F47" s="174">
        <v>0</v>
      </c>
      <c r="G47" s="175">
        <f t="shared" si="18"/>
        <v>0</v>
      </c>
      <c r="O47" s="169">
        <v>2</v>
      </c>
      <c r="AA47" s="147">
        <v>1</v>
      </c>
      <c r="AB47" s="147">
        <v>7</v>
      </c>
      <c r="AC47" s="147">
        <v>7</v>
      </c>
      <c r="AZ47" s="147">
        <v>2</v>
      </c>
      <c r="BA47" s="147">
        <f t="shared" si="19"/>
        <v>0</v>
      </c>
      <c r="BB47" s="147">
        <f t="shared" si="20"/>
        <v>0</v>
      </c>
      <c r="BC47" s="147">
        <f t="shared" si="21"/>
        <v>0</v>
      </c>
      <c r="BD47" s="147">
        <f t="shared" si="22"/>
        <v>0</v>
      </c>
      <c r="BE47" s="147">
        <f t="shared" si="23"/>
        <v>0</v>
      </c>
      <c r="CA47" s="176">
        <v>1</v>
      </c>
      <c r="CB47" s="176">
        <v>7</v>
      </c>
      <c r="CZ47" s="147">
        <v>4.2000000000008702E-4</v>
      </c>
    </row>
    <row r="48" spans="1:104" x14ac:dyDescent="0.2">
      <c r="A48" s="170">
        <v>35</v>
      </c>
      <c r="B48" s="171" t="s">
        <v>155</v>
      </c>
      <c r="C48" s="172" t="s">
        <v>156</v>
      </c>
      <c r="D48" s="173" t="s">
        <v>87</v>
      </c>
      <c r="E48" s="174">
        <v>1</v>
      </c>
      <c r="F48" s="174">
        <v>0</v>
      </c>
      <c r="G48" s="175">
        <f t="shared" si="18"/>
        <v>0</v>
      </c>
      <c r="O48" s="169">
        <v>2</v>
      </c>
      <c r="AA48" s="147">
        <v>1</v>
      </c>
      <c r="AB48" s="147">
        <v>7</v>
      </c>
      <c r="AC48" s="147">
        <v>7</v>
      </c>
      <c r="AZ48" s="147">
        <v>2</v>
      </c>
      <c r="BA48" s="147">
        <f t="shared" si="19"/>
        <v>0</v>
      </c>
      <c r="BB48" s="147">
        <f t="shared" si="20"/>
        <v>0</v>
      </c>
      <c r="BC48" s="147">
        <f t="shared" si="21"/>
        <v>0</v>
      </c>
      <c r="BD48" s="147">
        <f t="shared" si="22"/>
        <v>0</v>
      </c>
      <c r="BE48" s="147">
        <f t="shared" si="23"/>
        <v>0</v>
      </c>
      <c r="CA48" s="176">
        <v>1</v>
      </c>
      <c r="CB48" s="176">
        <v>7</v>
      </c>
      <c r="CZ48" s="147">
        <v>1.5000000000009499E-4</v>
      </c>
    </row>
    <row r="49" spans="1:104" x14ac:dyDescent="0.2">
      <c r="A49" s="170">
        <v>36</v>
      </c>
      <c r="B49" s="171" t="s">
        <v>157</v>
      </c>
      <c r="C49" s="172" t="s">
        <v>158</v>
      </c>
      <c r="D49" s="173" t="s">
        <v>109</v>
      </c>
      <c r="E49" s="174">
        <v>1</v>
      </c>
      <c r="F49" s="174">
        <v>0</v>
      </c>
      <c r="G49" s="175">
        <f t="shared" si="18"/>
        <v>0</v>
      </c>
      <c r="O49" s="169">
        <v>2</v>
      </c>
      <c r="AA49" s="147">
        <v>12</v>
      </c>
      <c r="AB49" s="147">
        <v>0</v>
      </c>
      <c r="AC49" s="147">
        <v>13</v>
      </c>
      <c r="AZ49" s="147">
        <v>2</v>
      </c>
      <c r="BA49" s="147">
        <f t="shared" si="19"/>
        <v>0</v>
      </c>
      <c r="BB49" s="147">
        <f t="shared" si="20"/>
        <v>0</v>
      </c>
      <c r="BC49" s="147">
        <f t="shared" si="21"/>
        <v>0</v>
      </c>
      <c r="BD49" s="147">
        <f t="shared" si="22"/>
        <v>0</v>
      </c>
      <c r="BE49" s="147">
        <f t="shared" si="23"/>
        <v>0</v>
      </c>
      <c r="CA49" s="176">
        <v>12</v>
      </c>
      <c r="CB49" s="176">
        <v>0</v>
      </c>
      <c r="CZ49" s="147">
        <v>4.3700000000015402E-3</v>
      </c>
    </row>
    <row r="50" spans="1:104" x14ac:dyDescent="0.2">
      <c r="A50" s="170">
        <v>37</v>
      </c>
      <c r="B50" s="171" t="s">
        <v>159</v>
      </c>
      <c r="C50" s="172" t="s">
        <v>160</v>
      </c>
      <c r="D50" s="173" t="s">
        <v>87</v>
      </c>
      <c r="E50" s="174">
        <v>1</v>
      </c>
      <c r="F50" s="174">
        <v>0</v>
      </c>
      <c r="G50" s="175">
        <f t="shared" si="18"/>
        <v>0</v>
      </c>
      <c r="O50" s="169">
        <v>2</v>
      </c>
      <c r="AA50" s="147">
        <v>12</v>
      </c>
      <c r="AB50" s="147">
        <v>0</v>
      </c>
      <c r="AC50" s="147">
        <v>7</v>
      </c>
      <c r="AZ50" s="147">
        <v>2</v>
      </c>
      <c r="BA50" s="147">
        <f t="shared" si="19"/>
        <v>0</v>
      </c>
      <c r="BB50" s="147">
        <f t="shared" si="20"/>
        <v>0</v>
      </c>
      <c r="BC50" s="147">
        <f t="shared" si="21"/>
        <v>0</v>
      </c>
      <c r="BD50" s="147">
        <f t="shared" si="22"/>
        <v>0</v>
      </c>
      <c r="BE50" s="147">
        <f t="shared" si="23"/>
        <v>0</v>
      </c>
      <c r="CA50" s="176">
        <v>12</v>
      </c>
      <c r="CB50" s="176">
        <v>0</v>
      </c>
      <c r="CZ50" s="147">
        <v>3.9999999999984499E-5</v>
      </c>
    </row>
    <row r="51" spans="1:104" x14ac:dyDescent="0.2">
      <c r="A51" s="170">
        <v>38</v>
      </c>
      <c r="B51" s="171" t="s">
        <v>161</v>
      </c>
      <c r="C51" s="172" t="s">
        <v>162</v>
      </c>
      <c r="D51" s="173" t="s">
        <v>61</v>
      </c>
      <c r="E51" s="174"/>
      <c r="F51" s="174">
        <v>0</v>
      </c>
      <c r="G51" s="175">
        <f t="shared" si="18"/>
        <v>0</v>
      </c>
      <c r="O51" s="169">
        <v>2</v>
      </c>
      <c r="AA51" s="147">
        <v>7</v>
      </c>
      <c r="AB51" s="147">
        <v>1002</v>
      </c>
      <c r="AC51" s="147">
        <v>5</v>
      </c>
      <c r="AZ51" s="147">
        <v>2</v>
      </c>
      <c r="BA51" s="147">
        <f t="shared" si="19"/>
        <v>0</v>
      </c>
      <c r="BB51" s="147">
        <f t="shared" si="20"/>
        <v>0</v>
      </c>
      <c r="BC51" s="147">
        <f t="shared" si="21"/>
        <v>0</v>
      </c>
      <c r="BD51" s="147">
        <f t="shared" si="22"/>
        <v>0</v>
      </c>
      <c r="BE51" s="147">
        <f t="shared" si="23"/>
        <v>0</v>
      </c>
      <c r="CA51" s="176">
        <v>7</v>
      </c>
      <c r="CB51" s="176">
        <v>1002</v>
      </c>
      <c r="CZ51" s="147">
        <v>0</v>
      </c>
    </row>
    <row r="52" spans="1:104" x14ac:dyDescent="0.2">
      <c r="A52" s="177"/>
      <c r="B52" s="178" t="s">
        <v>74</v>
      </c>
      <c r="C52" s="179" t="str">
        <f>CONCATENATE(B43," ",C43)</f>
        <v>725 Zařizovací předměty</v>
      </c>
      <c r="D52" s="180"/>
      <c r="E52" s="181"/>
      <c r="F52" s="182"/>
      <c r="G52" s="183">
        <f>SUM(G43:G51)</f>
        <v>0</v>
      </c>
      <c r="O52" s="169">
        <v>4</v>
      </c>
      <c r="BA52" s="184">
        <f>SUM(BA43:BA51)</f>
        <v>0</v>
      </c>
      <c r="BB52" s="184">
        <f>SUM(BB43:BB51)</f>
        <v>0</v>
      </c>
      <c r="BC52" s="184">
        <f>SUM(BC43:BC51)</f>
        <v>0</v>
      </c>
      <c r="BD52" s="184">
        <f>SUM(BD43:BD51)</f>
        <v>0</v>
      </c>
      <c r="BE52" s="184">
        <f>SUM(BE43:BE51)</f>
        <v>0</v>
      </c>
    </row>
    <row r="53" spans="1:104" x14ac:dyDescent="0.2">
      <c r="A53" s="162" t="s">
        <v>72</v>
      </c>
      <c r="B53" s="163" t="s">
        <v>163</v>
      </c>
      <c r="C53" s="164" t="s">
        <v>164</v>
      </c>
      <c r="D53" s="165"/>
      <c r="E53" s="166"/>
      <c r="F53" s="166"/>
      <c r="G53" s="167"/>
      <c r="H53" s="168"/>
      <c r="I53" s="168"/>
      <c r="O53" s="169">
        <v>1</v>
      </c>
    </row>
    <row r="54" spans="1:104" x14ac:dyDescent="0.2">
      <c r="A54" s="170">
        <v>39</v>
      </c>
      <c r="B54" s="171" t="s">
        <v>165</v>
      </c>
      <c r="C54" s="172" t="s">
        <v>166</v>
      </c>
      <c r="D54" s="173" t="s">
        <v>167</v>
      </c>
      <c r="E54" s="174">
        <v>5.3750000000008E-2</v>
      </c>
      <c r="F54" s="174">
        <v>0</v>
      </c>
      <c r="G54" s="175">
        <f>E54*F54</f>
        <v>0</v>
      </c>
      <c r="O54" s="169">
        <v>2</v>
      </c>
      <c r="AA54" s="147">
        <v>8</v>
      </c>
      <c r="AB54" s="147">
        <v>0</v>
      </c>
      <c r="AC54" s="147">
        <v>3</v>
      </c>
      <c r="AZ54" s="147">
        <v>1</v>
      </c>
      <c r="BA54" s="147">
        <f>IF(AZ54=1,G54,0)</f>
        <v>0</v>
      </c>
      <c r="BB54" s="147">
        <f>IF(AZ54=2,G54,0)</f>
        <v>0</v>
      </c>
      <c r="BC54" s="147">
        <f>IF(AZ54=3,G54,0)</f>
        <v>0</v>
      </c>
      <c r="BD54" s="147">
        <f>IF(AZ54=4,G54,0)</f>
        <v>0</v>
      </c>
      <c r="BE54" s="147">
        <f>IF(AZ54=5,G54,0)</f>
        <v>0</v>
      </c>
      <c r="CA54" s="176">
        <v>8</v>
      </c>
      <c r="CB54" s="176">
        <v>0</v>
      </c>
      <c r="CZ54" s="147">
        <v>0</v>
      </c>
    </row>
    <row r="55" spans="1:104" x14ac:dyDescent="0.2">
      <c r="A55" s="170">
        <v>40</v>
      </c>
      <c r="B55" s="171" t="s">
        <v>168</v>
      </c>
      <c r="C55" s="172" t="s">
        <v>169</v>
      </c>
      <c r="D55" s="173" t="s">
        <v>167</v>
      </c>
      <c r="E55" s="174">
        <v>2.1500000000003201E-2</v>
      </c>
      <c r="F55" s="174">
        <v>0</v>
      </c>
      <c r="G55" s="175">
        <f>E55*F55</f>
        <v>0</v>
      </c>
      <c r="O55" s="169">
        <v>2</v>
      </c>
      <c r="AA55" s="147">
        <v>8</v>
      </c>
      <c r="AB55" s="147">
        <v>0</v>
      </c>
      <c r="AC55" s="147">
        <v>3</v>
      </c>
      <c r="AZ55" s="147">
        <v>1</v>
      </c>
      <c r="BA55" s="147">
        <f>IF(AZ55=1,G55,0)</f>
        <v>0</v>
      </c>
      <c r="BB55" s="147">
        <f>IF(AZ55=2,G55,0)</f>
        <v>0</v>
      </c>
      <c r="BC55" s="147">
        <f>IF(AZ55=3,G55,0)</f>
        <v>0</v>
      </c>
      <c r="BD55" s="147">
        <f>IF(AZ55=4,G55,0)</f>
        <v>0</v>
      </c>
      <c r="BE55" s="147">
        <f>IF(AZ55=5,G55,0)</f>
        <v>0</v>
      </c>
      <c r="CA55" s="176">
        <v>8</v>
      </c>
      <c r="CB55" s="176">
        <v>0</v>
      </c>
      <c r="CZ55" s="147">
        <v>0</v>
      </c>
    </row>
    <row r="56" spans="1:104" x14ac:dyDescent="0.2">
      <c r="A56" s="170">
        <v>41</v>
      </c>
      <c r="B56" s="171" t="s">
        <v>170</v>
      </c>
      <c r="C56" s="172" t="s">
        <v>171</v>
      </c>
      <c r="D56" s="173" t="s">
        <v>167</v>
      </c>
      <c r="E56" s="174">
        <v>1.07500000000016E-2</v>
      </c>
      <c r="F56" s="174">
        <v>0</v>
      </c>
      <c r="G56" s="175">
        <f>E56*F56</f>
        <v>0</v>
      </c>
      <c r="O56" s="169">
        <v>2</v>
      </c>
      <c r="AA56" s="147">
        <v>8</v>
      </c>
      <c r="AB56" s="147">
        <v>0</v>
      </c>
      <c r="AC56" s="147">
        <v>3</v>
      </c>
      <c r="AZ56" s="147">
        <v>1</v>
      </c>
      <c r="BA56" s="147">
        <f>IF(AZ56=1,G56,0)</f>
        <v>0</v>
      </c>
      <c r="BB56" s="147">
        <f>IF(AZ56=2,G56,0)</f>
        <v>0</v>
      </c>
      <c r="BC56" s="147">
        <f>IF(AZ56=3,G56,0)</f>
        <v>0</v>
      </c>
      <c r="BD56" s="147">
        <f>IF(AZ56=4,G56,0)</f>
        <v>0</v>
      </c>
      <c r="BE56" s="147">
        <f>IF(AZ56=5,G56,0)</f>
        <v>0</v>
      </c>
      <c r="CA56" s="176">
        <v>8</v>
      </c>
      <c r="CB56" s="176">
        <v>0</v>
      </c>
      <c r="CZ56" s="147">
        <v>0</v>
      </c>
    </row>
    <row r="57" spans="1:104" x14ac:dyDescent="0.2">
      <c r="A57" s="170">
        <v>42</v>
      </c>
      <c r="B57" s="171" t="s">
        <v>172</v>
      </c>
      <c r="C57" s="172" t="s">
        <v>173</v>
      </c>
      <c r="D57" s="173" t="s">
        <v>167</v>
      </c>
      <c r="E57" s="174">
        <v>1.07500000000016E-2</v>
      </c>
      <c r="F57" s="174">
        <v>0</v>
      </c>
      <c r="G57" s="175">
        <f>E57*F57</f>
        <v>0</v>
      </c>
      <c r="O57" s="169">
        <v>2</v>
      </c>
      <c r="AA57" s="147">
        <v>8</v>
      </c>
      <c r="AB57" s="147">
        <v>0</v>
      </c>
      <c r="AC57" s="147">
        <v>3</v>
      </c>
      <c r="AZ57" s="147">
        <v>1</v>
      </c>
      <c r="BA57" s="147">
        <f>IF(AZ57=1,G57,0)</f>
        <v>0</v>
      </c>
      <c r="BB57" s="147">
        <f>IF(AZ57=2,G57,0)</f>
        <v>0</v>
      </c>
      <c r="BC57" s="147">
        <f>IF(AZ57=3,G57,0)</f>
        <v>0</v>
      </c>
      <c r="BD57" s="147">
        <f>IF(AZ57=4,G57,0)</f>
        <v>0</v>
      </c>
      <c r="BE57" s="147">
        <f>IF(AZ57=5,G57,0)</f>
        <v>0</v>
      </c>
      <c r="CA57" s="176">
        <v>8</v>
      </c>
      <c r="CB57" s="176">
        <v>0</v>
      </c>
      <c r="CZ57" s="147">
        <v>0</v>
      </c>
    </row>
    <row r="58" spans="1:104" x14ac:dyDescent="0.2">
      <c r="A58" s="170">
        <v>43</v>
      </c>
      <c r="B58" s="171" t="s">
        <v>174</v>
      </c>
      <c r="C58" s="172" t="s">
        <v>175</v>
      </c>
      <c r="D58" s="173" t="s">
        <v>167</v>
      </c>
      <c r="E58" s="174">
        <v>2.1500000000003201E-2</v>
      </c>
      <c r="F58" s="174">
        <v>0</v>
      </c>
      <c r="G58" s="175">
        <f>E58*F58</f>
        <v>0</v>
      </c>
      <c r="O58" s="169">
        <v>2</v>
      </c>
      <c r="AA58" s="147">
        <v>8</v>
      </c>
      <c r="AB58" s="147">
        <v>0</v>
      </c>
      <c r="AC58" s="147">
        <v>3</v>
      </c>
      <c r="AZ58" s="147">
        <v>1</v>
      </c>
      <c r="BA58" s="147">
        <f>IF(AZ58=1,G58,0)</f>
        <v>0</v>
      </c>
      <c r="BB58" s="147">
        <f>IF(AZ58=2,G58,0)</f>
        <v>0</v>
      </c>
      <c r="BC58" s="147">
        <f>IF(AZ58=3,G58,0)</f>
        <v>0</v>
      </c>
      <c r="BD58" s="147">
        <f>IF(AZ58=4,G58,0)</f>
        <v>0</v>
      </c>
      <c r="BE58" s="147">
        <f>IF(AZ58=5,G58,0)</f>
        <v>0</v>
      </c>
      <c r="CA58" s="176">
        <v>8</v>
      </c>
      <c r="CB58" s="176">
        <v>0</v>
      </c>
      <c r="CZ58" s="147">
        <v>0</v>
      </c>
    </row>
    <row r="59" spans="1:104" x14ac:dyDescent="0.2">
      <c r="A59" s="177"/>
      <c r="B59" s="178" t="s">
        <v>74</v>
      </c>
      <c r="C59" s="179" t="str">
        <f>CONCATENATE(B53," ",C53)</f>
        <v>D96 Přesuny suti a vybouraných hmot</v>
      </c>
      <c r="D59" s="180"/>
      <c r="E59" s="181"/>
      <c r="F59" s="182"/>
      <c r="G59" s="183">
        <f>SUM(G53:G58)</f>
        <v>0</v>
      </c>
      <c r="O59" s="169">
        <v>4</v>
      </c>
      <c r="BA59" s="184">
        <f>SUM(BA53:BA58)</f>
        <v>0</v>
      </c>
      <c r="BB59" s="184">
        <f>SUM(BB53:BB58)</f>
        <v>0</v>
      </c>
      <c r="BC59" s="184">
        <f>SUM(BC53:BC58)</f>
        <v>0</v>
      </c>
      <c r="BD59" s="184">
        <f>SUM(BD53:BD58)</f>
        <v>0</v>
      </c>
      <c r="BE59" s="184">
        <f>SUM(BE53:BE58)</f>
        <v>0</v>
      </c>
    </row>
    <row r="60" spans="1:104" x14ac:dyDescent="0.2">
      <c r="E60" s="147"/>
    </row>
    <row r="61" spans="1:104" x14ac:dyDescent="0.2">
      <c r="E61" s="147"/>
    </row>
    <row r="62" spans="1:104" x14ac:dyDescent="0.2">
      <c r="E62" s="147"/>
    </row>
    <row r="63" spans="1:104" x14ac:dyDescent="0.2">
      <c r="E63" s="147"/>
    </row>
    <row r="64" spans="1:104" x14ac:dyDescent="0.2">
      <c r="E64" s="147"/>
    </row>
    <row r="65" spans="5:5" x14ac:dyDescent="0.2">
      <c r="E65" s="147"/>
    </row>
    <row r="66" spans="5:5" x14ac:dyDescent="0.2">
      <c r="E66" s="147"/>
    </row>
    <row r="67" spans="5:5" x14ac:dyDescent="0.2">
      <c r="E67" s="147"/>
    </row>
    <row r="68" spans="5:5" x14ac:dyDescent="0.2">
      <c r="E68" s="147"/>
    </row>
    <row r="69" spans="5:5" x14ac:dyDescent="0.2">
      <c r="E69" s="147"/>
    </row>
    <row r="70" spans="5:5" x14ac:dyDescent="0.2">
      <c r="E70" s="147"/>
    </row>
    <row r="71" spans="5:5" x14ac:dyDescent="0.2">
      <c r="E71" s="147"/>
    </row>
    <row r="72" spans="5:5" x14ac:dyDescent="0.2">
      <c r="E72" s="147"/>
    </row>
    <row r="73" spans="5:5" x14ac:dyDescent="0.2">
      <c r="E73" s="147"/>
    </row>
    <row r="74" spans="5:5" x14ac:dyDescent="0.2">
      <c r="E74" s="147"/>
    </row>
    <row r="75" spans="5:5" x14ac:dyDescent="0.2">
      <c r="E75" s="147"/>
    </row>
    <row r="76" spans="5:5" x14ac:dyDescent="0.2">
      <c r="E76" s="147"/>
    </row>
    <row r="77" spans="5:5" x14ac:dyDescent="0.2">
      <c r="E77" s="147"/>
    </row>
    <row r="78" spans="5:5" x14ac:dyDescent="0.2">
      <c r="E78" s="147"/>
    </row>
    <row r="79" spans="5:5" x14ac:dyDescent="0.2">
      <c r="E79" s="147"/>
    </row>
    <row r="80" spans="5:5" x14ac:dyDescent="0.2">
      <c r="E80" s="147"/>
    </row>
    <row r="81" spans="1:7" x14ac:dyDescent="0.2">
      <c r="E81" s="147"/>
    </row>
    <row r="82" spans="1:7" x14ac:dyDescent="0.2">
      <c r="E82" s="147"/>
    </row>
    <row r="83" spans="1:7" x14ac:dyDescent="0.2">
      <c r="A83" s="185"/>
      <c r="B83" s="185"/>
      <c r="C83" s="185"/>
      <c r="D83" s="185"/>
      <c r="E83" s="185"/>
      <c r="F83" s="185"/>
      <c r="G83" s="185"/>
    </row>
    <row r="84" spans="1:7" x14ac:dyDescent="0.2">
      <c r="A84" s="185"/>
      <c r="B84" s="185"/>
      <c r="C84" s="185"/>
      <c r="D84" s="185"/>
      <c r="E84" s="185"/>
      <c r="F84" s="185"/>
      <c r="G84" s="185"/>
    </row>
    <row r="85" spans="1:7" x14ac:dyDescent="0.2">
      <c r="A85" s="185"/>
      <c r="B85" s="185"/>
      <c r="C85" s="185"/>
      <c r="D85" s="185"/>
      <c r="E85" s="185"/>
      <c r="F85" s="185"/>
      <c r="G85" s="185"/>
    </row>
    <row r="86" spans="1:7" x14ac:dyDescent="0.2">
      <c r="A86" s="185"/>
      <c r="B86" s="185"/>
      <c r="C86" s="185"/>
      <c r="D86" s="185"/>
      <c r="E86" s="185"/>
      <c r="F86" s="185"/>
      <c r="G86" s="185"/>
    </row>
    <row r="87" spans="1:7" x14ac:dyDescent="0.2">
      <c r="E87" s="147"/>
    </row>
    <row r="88" spans="1:7" x14ac:dyDescent="0.2">
      <c r="E88" s="147"/>
    </row>
    <row r="89" spans="1:7" x14ac:dyDescent="0.2">
      <c r="E89" s="147"/>
    </row>
    <row r="90" spans="1:7" x14ac:dyDescent="0.2">
      <c r="E90" s="147"/>
    </row>
    <row r="91" spans="1:7" x14ac:dyDescent="0.2">
      <c r="E91" s="147"/>
    </row>
    <row r="92" spans="1:7" x14ac:dyDescent="0.2">
      <c r="E92" s="147"/>
    </row>
    <row r="93" spans="1:7" x14ac:dyDescent="0.2">
      <c r="E93" s="147"/>
    </row>
    <row r="94" spans="1:7" x14ac:dyDescent="0.2">
      <c r="E94" s="147"/>
    </row>
    <row r="95" spans="1:7" x14ac:dyDescent="0.2">
      <c r="E95" s="147"/>
    </row>
    <row r="96" spans="1:7" x14ac:dyDescent="0.2">
      <c r="E96" s="147"/>
    </row>
    <row r="97" spans="5:5" x14ac:dyDescent="0.2">
      <c r="E97" s="147"/>
    </row>
    <row r="98" spans="5:5" x14ac:dyDescent="0.2">
      <c r="E98" s="147"/>
    </row>
    <row r="99" spans="5:5" x14ac:dyDescent="0.2">
      <c r="E99" s="147"/>
    </row>
    <row r="100" spans="5:5" x14ac:dyDescent="0.2">
      <c r="E100" s="147"/>
    </row>
    <row r="101" spans="5:5" x14ac:dyDescent="0.2">
      <c r="E101" s="147"/>
    </row>
    <row r="102" spans="5:5" x14ac:dyDescent="0.2">
      <c r="E102" s="147"/>
    </row>
    <row r="103" spans="5:5" x14ac:dyDescent="0.2">
      <c r="E103" s="147"/>
    </row>
    <row r="104" spans="5:5" x14ac:dyDescent="0.2">
      <c r="E104" s="147"/>
    </row>
    <row r="105" spans="5:5" x14ac:dyDescent="0.2">
      <c r="E105" s="147"/>
    </row>
    <row r="106" spans="5:5" x14ac:dyDescent="0.2">
      <c r="E106" s="147"/>
    </row>
    <row r="107" spans="5:5" x14ac:dyDescent="0.2">
      <c r="E107" s="147"/>
    </row>
    <row r="108" spans="5:5" x14ac:dyDescent="0.2">
      <c r="E108" s="147"/>
    </row>
    <row r="109" spans="5:5" x14ac:dyDescent="0.2">
      <c r="E109" s="147"/>
    </row>
    <row r="110" spans="5:5" x14ac:dyDescent="0.2">
      <c r="E110" s="147"/>
    </row>
    <row r="111" spans="5:5" x14ac:dyDescent="0.2">
      <c r="E111" s="147"/>
    </row>
    <row r="112" spans="5:5" x14ac:dyDescent="0.2">
      <c r="E112" s="147"/>
    </row>
    <row r="113" spans="1:7" x14ac:dyDescent="0.2">
      <c r="E113" s="147"/>
    </row>
    <row r="114" spans="1:7" x14ac:dyDescent="0.2">
      <c r="E114" s="147"/>
    </row>
    <row r="115" spans="1:7" x14ac:dyDescent="0.2">
      <c r="E115" s="147"/>
    </row>
    <row r="116" spans="1:7" x14ac:dyDescent="0.2">
      <c r="E116" s="147"/>
    </row>
    <row r="117" spans="1:7" x14ac:dyDescent="0.2">
      <c r="E117" s="147"/>
    </row>
    <row r="118" spans="1:7" x14ac:dyDescent="0.2">
      <c r="A118" s="186"/>
      <c r="B118" s="186"/>
    </row>
    <row r="119" spans="1:7" x14ac:dyDescent="0.2">
      <c r="A119" s="185"/>
      <c r="B119" s="185"/>
      <c r="C119" s="187"/>
      <c r="D119" s="187"/>
      <c r="E119" s="188"/>
      <c r="F119" s="187"/>
      <c r="G119" s="189"/>
    </row>
    <row r="120" spans="1:7" x14ac:dyDescent="0.2">
      <c r="A120" s="190"/>
      <c r="B120" s="190"/>
      <c r="C120" s="185"/>
      <c r="D120" s="185"/>
      <c r="E120" s="191"/>
      <c r="F120" s="185"/>
      <c r="G120" s="185"/>
    </row>
    <row r="121" spans="1:7" x14ac:dyDescent="0.2">
      <c r="A121" s="185"/>
      <c r="B121" s="185"/>
      <c r="C121" s="185"/>
      <c r="D121" s="185"/>
      <c r="E121" s="191"/>
      <c r="F121" s="185"/>
      <c r="G121" s="185"/>
    </row>
    <row r="122" spans="1:7" x14ac:dyDescent="0.2">
      <c r="A122" s="185"/>
      <c r="B122" s="185"/>
      <c r="C122" s="185"/>
      <c r="D122" s="185"/>
      <c r="E122" s="191"/>
      <c r="F122" s="185"/>
      <c r="G122" s="185"/>
    </row>
    <row r="123" spans="1:7" x14ac:dyDescent="0.2">
      <c r="A123" s="185"/>
      <c r="B123" s="185"/>
      <c r="C123" s="185"/>
      <c r="D123" s="185"/>
      <c r="E123" s="191"/>
      <c r="F123" s="185"/>
      <c r="G123" s="185"/>
    </row>
    <row r="124" spans="1:7" x14ac:dyDescent="0.2">
      <c r="A124" s="185"/>
      <c r="B124" s="185"/>
      <c r="C124" s="185"/>
      <c r="D124" s="185"/>
      <c r="E124" s="191"/>
      <c r="F124" s="185"/>
      <c r="G124" s="185"/>
    </row>
    <row r="125" spans="1:7" x14ac:dyDescent="0.2">
      <c r="A125" s="185"/>
      <c r="B125" s="185"/>
      <c r="C125" s="185"/>
      <c r="D125" s="185"/>
      <c r="E125" s="191"/>
      <c r="F125" s="185"/>
      <c r="G125" s="185"/>
    </row>
    <row r="126" spans="1:7" x14ac:dyDescent="0.2">
      <c r="A126" s="185"/>
      <c r="B126" s="185"/>
      <c r="C126" s="185"/>
      <c r="D126" s="185"/>
      <c r="E126" s="191"/>
      <c r="F126" s="185"/>
      <c r="G126" s="185"/>
    </row>
    <row r="127" spans="1:7" x14ac:dyDescent="0.2">
      <c r="A127" s="185"/>
      <c r="B127" s="185"/>
      <c r="C127" s="185"/>
      <c r="D127" s="185"/>
      <c r="E127" s="191"/>
      <c r="F127" s="185"/>
      <c r="G127" s="185"/>
    </row>
    <row r="128" spans="1:7" x14ac:dyDescent="0.2">
      <c r="A128" s="185"/>
      <c r="B128" s="185"/>
      <c r="C128" s="185"/>
      <c r="D128" s="185"/>
      <c r="E128" s="191"/>
      <c r="F128" s="185"/>
      <c r="G128" s="185"/>
    </row>
    <row r="129" spans="1:7" x14ac:dyDescent="0.2">
      <c r="A129" s="185"/>
      <c r="B129" s="185"/>
      <c r="C129" s="185"/>
      <c r="D129" s="185"/>
      <c r="E129" s="191"/>
      <c r="F129" s="185"/>
      <c r="G129" s="185"/>
    </row>
    <row r="130" spans="1:7" x14ac:dyDescent="0.2">
      <c r="A130" s="185"/>
      <c r="B130" s="185"/>
      <c r="C130" s="185"/>
      <c r="D130" s="185"/>
      <c r="E130" s="191"/>
      <c r="F130" s="185"/>
      <c r="G130" s="185"/>
    </row>
    <row r="131" spans="1:7" x14ac:dyDescent="0.2">
      <c r="A131" s="185"/>
      <c r="B131" s="185"/>
      <c r="C131" s="185"/>
      <c r="D131" s="185"/>
      <c r="E131" s="191"/>
      <c r="F131" s="185"/>
      <c r="G131" s="185"/>
    </row>
    <row r="132" spans="1:7" x14ac:dyDescent="0.2">
      <c r="A132" s="185"/>
      <c r="B132" s="185"/>
      <c r="C132" s="185"/>
      <c r="D132" s="185"/>
      <c r="E132" s="191"/>
      <c r="F132" s="185"/>
      <c r="G132" s="185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MORAVSKÉ STAVBY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</dc:creator>
  <cp:lastModifiedBy>kospr</cp:lastModifiedBy>
  <dcterms:created xsi:type="dcterms:W3CDTF">2018-05-15T06:02:28Z</dcterms:created>
  <dcterms:modified xsi:type="dcterms:W3CDTF">2018-05-21T07:00:50Z</dcterms:modified>
</cp:coreProperties>
</file>